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ubcov\Desktop\16-05\на сайт\прогнозы\"/>
    </mc:Choice>
  </mc:AlternateContent>
  <bookViews>
    <workbookView xWindow="120" yWindow="375" windowWidth="13845" windowHeight="10785"/>
  </bookViews>
  <sheets>
    <sheet name="Параметры (4)" sheetId="4" r:id="rId1"/>
  </sheets>
  <definedNames>
    <definedName name="_xlnm.Print_Titles" localSheetId="0">'Параметры (4)'!$A:$B,'Параметры (4)'!$4:$7</definedName>
    <definedName name="_xlnm.Print_Area" localSheetId="0">'Параметры (4)'!$A$1:$AR$56</definedName>
  </definedNames>
  <calcPr calcId="162913"/>
</workbook>
</file>

<file path=xl/calcChain.xml><?xml version="1.0" encoding="utf-8"?>
<calcChain xmlns="http://schemas.openxmlformats.org/spreadsheetml/2006/main">
  <c r="AL44" i="4" l="1"/>
  <c r="AK44" i="4"/>
  <c r="AJ44" i="4"/>
  <c r="AI44" i="4"/>
  <c r="AH44" i="4"/>
  <c r="AG44" i="4"/>
  <c r="AF44" i="4"/>
  <c r="AE44" i="4"/>
  <c r="Z44" i="4"/>
  <c r="Y44" i="4"/>
  <c r="W44" i="4"/>
  <c r="V44" i="4"/>
  <c r="T44" i="4"/>
  <c r="S44" i="4"/>
  <c r="R44" i="4"/>
  <c r="Q44" i="4"/>
  <c r="P44" i="4"/>
  <c r="AR53" i="4"/>
  <c r="AQ53" i="4"/>
  <c r="AP53" i="4"/>
  <c r="AO53" i="4"/>
  <c r="AN53" i="4"/>
  <c r="AM53" i="4"/>
  <c r="AL53" i="4"/>
  <c r="AK53" i="4"/>
  <c r="AJ53" i="4"/>
  <c r="AI53" i="4"/>
  <c r="AH53" i="4"/>
  <c r="AG53" i="4"/>
  <c r="AF53" i="4"/>
  <c r="AE53" i="4"/>
  <c r="AD53" i="4"/>
  <c r="AC53" i="4"/>
  <c r="AB53" i="4"/>
  <c r="AA53" i="4"/>
  <c r="Z53" i="4"/>
  <c r="Y53" i="4"/>
  <c r="X53" i="4"/>
  <c r="W53" i="4"/>
  <c r="V53" i="4"/>
  <c r="U53" i="4"/>
  <c r="T53" i="4"/>
  <c r="S53" i="4"/>
  <c r="R53" i="4"/>
  <c r="Q53" i="4"/>
  <c r="P53" i="4"/>
  <c r="O53" i="4"/>
  <c r="N53" i="4"/>
  <c r="M53" i="4"/>
  <c r="L53" i="4"/>
  <c r="K53" i="4"/>
  <c r="J53" i="4"/>
  <c r="I53" i="4"/>
  <c r="H53" i="4"/>
  <c r="G53" i="4"/>
  <c r="F53" i="4"/>
  <c r="N52" i="4"/>
  <c r="M52" i="4"/>
  <c r="L52" i="4"/>
  <c r="K52" i="4"/>
  <c r="J52" i="4"/>
  <c r="I52" i="4"/>
  <c r="Q51" i="4"/>
  <c r="Q52" i="4" s="1"/>
  <c r="P51" i="4"/>
  <c r="S51" i="4" s="1"/>
  <c r="R51" i="4"/>
  <c r="M50" i="4"/>
  <c r="J50" i="4"/>
  <c r="E50" i="4"/>
  <c r="D50" i="4"/>
  <c r="N49" i="4"/>
  <c r="L49" i="4"/>
  <c r="K49" i="4"/>
  <c r="I49" i="4"/>
  <c r="H49" i="4"/>
  <c r="F49" i="4"/>
  <c r="AR47" i="4"/>
  <c r="AQ47" i="4"/>
  <c r="AP47" i="4"/>
  <c r="AO47" i="4"/>
  <c r="AN47" i="4"/>
  <c r="AM47" i="4"/>
  <c r="AL47" i="4"/>
  <c r="AK47" i="4"/>
  <c r="AJ47" i="4"/>
  <c r="AI47" i="4"/>
  <c r="AH47" i="4"/>
  <c r="AG47" i="4"/>
  <c r="AF47" i="4"/>
  <c r="AE47" i="4"/>
  <c r="AD47" i="4"/>
  <c r="AC47" i="4"/>
  <c r="AB47" i="4"/>
  <c r="AA47" i="4"/>
  <c r="Z47" i="4"/>
  <c r="Y47" i="4"/>
  <c r="X47" i="4"/>
  <c r="W47" i="4"/>
  <c r="V47" i="4"/>
  <c r="U47" i="4"/>
  <c r="T47" i="4"/>
  <c r="S47" i="4"/>
  <c r="R47" i="4"/>
  <c r="Q47" i="4"/>
  <c r="P47" i="4"/>
  <c r="O47" i="4"/>
  <c r="AD44" i="4"/>
  <c r="X44" i="4"/>
  <c r="U44" i="4"/>
  <c r="O44" i="4"/>
  <c r="N44" i="4"/>
  <c r="M44" i="4"/>
  <c r="L44" i="4"/>
  <c r="K44" i="4"/>
  <c r="J44" i="4"/>
  <c r="I44" i="4"/>
  <c r="H44" i="4"/>
  <c r="G44" i="4"/>
  <c r="F44" i="4"/>
  <c r="E44" i="4"/>
  <c r="D44" i="4"/>
  <c r="C44" i="4"/>
  <c r="Q36" i="4"/>
  <c r="T36" i="4" s="1"/>
  <c r="W36" i="4" s="1"/>
  <c r="Z36" i="4" s="1"/>
  <c r="AC36" i="4" s="1"/>
  <c r="AF36" i="4" s="1"/>
  <c r="AI36" i="4" s="1"/>
  <c r="AL36" i="4" s="1"/>
  <c r="AO36" i="4" s="1"/>
  <c r="AR36" i="4" s="1"/>
  <c r="P36" i="4"/>
  <c r="S36" i="4" s="1"/>
  <c r="V36" i="4" s="1"/>
  <c r="Y36" i="4" s="1"/>
  <c r="AB36" i="4" s="1"/>
  <c r="AE36" i="4" s="1"/>
  <c r="AH36" i="4" s="1"/>
  <c r="AK36" i="4" s="1"/>
  <c r="AN36" i="4" s="1"/>
  <c r="AQ36" i="4" s="1"/>
  <c r="O36" i="4"/>
  <c r="R36" i="4" s="1"/>
  <c r="U36" i="4" s="1"/>
  <c r="X36" i="4" s="1"/>
  <c r="AA36" i="4" s="1"/>
  <c r="AD36" i="4" s="1"/>
  <c r="AG36" i="4" s="1"/>
  <c r="AJ36" i="4" s="1"/>
  <c r="AM36" i="4" s="1"/>
  <c r="AP36" i="4" s="1"/>
  <c r="Q34" i="4"/>
  <c r="T34" i="4" s="1"/>
  <c r="W34" i="4" s="1"/>
  <c r="Z34" i="4" s="1"/>
  <c r="AC34" i="4" s="1"/>
  <c r="AF34" i="4" s="1"/>
  <c r="AI34" i="4" s="1"/>
  <c r="AL34" i="4" s="1"/>
  <c r="AO34" i="4" s="1"/>
  <c r="AR34" i="4" s="1"/>
  <c r="P34" i="4"/>
  <c r="S34" i="4" s="1"/>
  <c r="V34" i="4" s="1"/>
  <c r="Y34" i="4" s="1"/>
  <c r="AB34" i="4" s="1"/>
  <c r="AE34" i="4" s="1"/>
  <c r="AH34" i="4" s="1"/>
  <c r="AK34" i="4" s="1"/>
  <c r="AN34" i="4" s="1"/>
  <c r="AQ34" i="4" s="1"/>
  <c r="O34" i="4"/>
  <c r="R34" i="4" s="1"/>
  <c r="U34" i="4" s="1"/>
  <c r="X34" i="4" s="1"/>
  <c r="AA34" i="4" s="1"/>
  <c r="AD34" i="4" s="1"/>
  <c r="AG34" i="4" s="1"/>
  <c r="AJ34" i="4" s="1"/>
  <c r="AM34" i="4" s="1"/>
  <c r="AP34" i="4" s="1"/>
  <c r="Q32" i="4"/>
  <c r="T32" i="4" s="1"/>
  <c r="W32" i="4" s="1"/>
  <c r="Z32" i="4" s="1"/>
  <c r="AC32" i="4" s="1"/>
  <c r="AF32" i="4" s="1"/>
  <c r="AI32" i="4" s="1"/>
  <c r="AL32" i="4" s="1"/>
  <c r="AO32" i="4" s="1"/>
  <c r="AR32" i="4" s="1"/>
  <c r="P32" i="4"/>
  <c r="S32" i="4" s="1"/>
  <c r="V32" i="4" s="1"/>
  <c r="Y32" i="4" s="1"/>
  <c r="AB32" i="4" s="1"/>
  <c r="AE32" i="4" s="1"/>
  <c r="AH32" i="4" s="1"/>
  <c r="AK32" i="4" s="1"/>
  <c r="AN32" i="4" s="1"/>
  <c r="AQ32" i="4" s="1"/>
  <c r="O32" i="4"/>
  <c r="R32" i="4" s="1"/>
  <c r="U32" i="4" s="1"/>
  <c r="X32" i="4" s="1"/>
  <c r="AA32" i="4" s="1"/>
  <c r="AD32" i="4" s="1"/>
  <c r="AG32" i="4" s="1"/>
  <c r="AJ32" i="4" s="1"/>
  <c r="AM32" i="4" s="1"/>
  <c r="AP32" i="4" s="1"/>
  <c r="Q27" i="4"/>
  <c r="T27" i="4" s="1"/>
  <c r="W27" i="4" s="1"/>
  <c r="Z27" i="4" s="1"/>
  <c r="AC27" i="4" s="1"/>
  <c r="AF27" i="4" s="1"/>
  <c r="AI27" i="4" s="1"/>
  <c r="AL27" i="4" s="1"/>
  <c r="AO27" i="4" s="1"/>
  <c r="AR27" i="4" s="1"/>
  <c r="P27" i="4"/>
  <c r="S27" i="4" s="1"/>
  <c r="V27" i="4" s="1"/>
  <c r="Y27" i="4" s="1"/>
  <c r="AB27" i="4" s="1"/>
  <c r="AE27" i="4" s="1"/>
  <c r="AH27" i="4" s="1"/>
  <c r="AK27" i="4" s="1"/>
  <c r="AN27" i="4" s="1"/>
  <c r="AQ27" i="4" s="1"/>
  <c r="O27" i="4"/>
  <c r="R27" i="4" s="1"/>
  <c r="U27" i="4" s="1"/>
  <c r="X27" i="4" s="1"/>
  <c r="AA27" i="4" s="1"/>
  <c r="AD27" i="4" s="1"/>
  <c r="AG27" i="4" s="1"/>
  <c r="AJ27" i="4" s="1"/>
  <c r="AM27" i="4" s="1"/>
  <c r="AP27" i="4" s="1"/>
  <c r="Q21" i="4"/>
  <c r="T21" i="4" s="1"/>
  <c r="W21" i="4" s="1"/>
  <c r="Z21" i="4" s="1"/>
  <c r="AC21" i="4" s="1"/>
  <c r="AF21" i="4" s="1"/>
  <c r="AI21" i="4" s="1"/>
  <c r="AL21" i="4" s="1"/>
  <c r="AO21" i="4" s="1"/>
  <c r="AR21" i="4" s="1"/>
  <c r="P21" i="4"/>
  <c r="S21" i="4" s="1"/>
  <c r="V21" i="4" s="1"/>
  <c r="Y21" i="4" s="1"/>
  <c r="AB21" i="4" s="1"/>
  <c r="AE21" i="4" s="1"/>
  <c r="AH21" i="4" s="1"/>
  <c r="AK21" i="4" s="1"/>
  <c r="AN21" i="4" s="1"/>
  <c r="AQ21" i="4" s="1"/>
  <c r="O21" i="4"/>
  <c r="R21" i="4" s="1"/>
  <c r="U21" i="4" s="1"/>
  <c r="X21" i="4" s="1"/>
  <c r="AA21" i="4" s="1"/>
  <c r="AD21" i="4" s="1"/>
  <c r="AG21" i="4" s="1"/>
  <c r="AJ21" i="4" s="1"/>
  <c r="AM21" i="4" s="1"/>
  <c r="AP21" i="4" s="1"/>
  <c r="M19" i="4"/>
  <c r="L19" i="4"/>
  <c r="K19" i="4"/>
  <c r="J19" i="4"/>
  <c r="I19" i="4"/>
  <c r="T18" i="4"/>
  <c r="W18" i="4" s="1"/>
  <c r="Z18" i="4" s="1"/>
  <c r="AC18" i="4" s="1"/>
  <c r="AF18" i="4" s="1"/>
  <c r="AI18" i="4" s="1"/>
  <c r="AL18" i="4" s="1"/>
  <c r="AO18" i="4" s="1"/>
  <c r="AR18" i="4" s="1"/>
  <c r="P18" i="4"/>
  <c r="S18" i="4" s="1"/>
  <c r="V18" i="4" s="1"/>
  <c r="Y18" i="4" s="1"/>
  <c r="AB18" i="4" s="1"/>
  <c r="AE18" i="4" s="1"/>
  <c r="AH18" i="4" s="1"/>
  <c r="AK18" i="4" s="1"/>
  <c r="AN18" i="4" s="1"/>
  <c r="AQ18" i="4" s="1"/>
  <c r="O18" i="4"/>
  <c r="R18" i="4" s="1"/>
  <c r="U18" i="4" s="1"/>
  <c r="X18" i="4" s="1"/>
  <c r="AA18" i="4" s="1"/>
  <c r="AD18" i="4" s="1"/>
  <c r="AG18" i="4" s="1"/>
  <c r="AJ18" i="4" s="1"/>
  <c r="AM18" i="4" s="1"/>
  <c r="AP18" i="4" s="1"/>
  <c r="N17" i="4"/>
  <c r="M17" i="4"/>
  <c r="L17" i="4"/>
  <c r="K17" i="4"/>
  <c r="J17" i="4"/>
  <c r="I17" i="4"/>
  <c r="Q16" i="4"/>
  <c r="T16" i="4" s="1"/>
  <c r="P16" i="4"/>
  <c r="O16" i="4"/>
  <c r="R16" i="4" s="1"/>
  <c r="AR15" i="4"/>
  <c r="AQ15" i="4"/>
  <c r="AP15" i="4"/>
  <c r="AO15" i="4"/>
  <c r="AN15" i="4"/>
  <c r="AM15" i="4"/>
  <c r="AL15" i="4"/>
  <c r="AK15" i="4"/>
  <c r="AJ15" i="4"/>
  <c r="AI15" i="4"/>
  <c r="AH15" i="4"/>
  <c r="AG15" i="4"/>
  <c r="AF15" i="4"/>
  <c r="AE15" i="4"/>
  <c r="AD15" i="4"/>
  <c r="AC15" i="4"/>
  <c r="AB15" i="4"/>
  <c r="AA15" i="4"/>
  <c r="Z15" i="4"/>
  <c r="Y15" i="4"/>
  <c r="X15" i="4"/>
  <c r="W15" i="4"/>
  <c r="V15" i="4"/>
  <c r="U15" i="4"/>
  <c r="T15" i="4"/>
  <c r="S15" i="4"/>
  <c r="R15" i="4"/>
  <c r="Q15" i="4"/>
  <c r="P15" i="4"/>
  <c r="O15" i="4"/>
  <c r="N15" i="4"/>
  <c r="M15" i="4"/>
  <c r="L15" i="4"/>
  <c r="K15" i="4"/>
  <c r="J15" i="4"/>
  <c r="I15" i="4"/>
  <c r="H15" i="4"/>
  <c r="G15" i="4"/>
  <c r="F15" i="4"/>
  <c r="N9" i="4"/>
  <c r="M9" i="4"/>
  <c r="L9" i="4"/>
  <c r="K9" i="4"/>
  <c r="J9" i="4"/>
  <c r="I9" i="4"/>
  <c r="H9" i="4"/>
  <c r="G9" i="4"/>
  <c r="F9" i="4"/>
  <c r="E9" i="4"/>
  <c r="D9" i="4"/>
  <c r="C9" i="4"/>
  <c r="Q49" i="4" l="1"/>
  <c r="T51" i="4"/>
  <c r="W51" i="4" s="1"/>
  <c r="W52" i="4" s="1"/>
  <c r="E10" i="4"/>
  <c r="D10" i="4"/>
  <c r="P49" i="4"/>
  <c r="P50" i="4" s="1"/>
  <c r="J10" i="4"/>
  <c r="N10" i="4"/>
  <c r="Q50" i="4"/>
  <c r="K10" i="4"/>
  <c r="L50" i="4"/>
  <c r="P9" i="4"/>
  <c r="P10" i="4" s="1"/>
  <c r="L10" i="4"/>
  <c r="K50" i="4"/>
  <c r="I10" i="4"/>
  <c r="O49" i="4"/>
  <c r="O50" i="4" s="1"/>
  <c r="Q9" i="4"/>
  <c r="Q10" i="4" s="1"/>
  <c r="S16" i="4"/>
  <c r="S9" i="4" s="1"/>
  <c r="T49" i="4"/>
  <c r="T50" i="4" s="1"/>
  <c r="M10" i="4"/>
  <c r="W49" i="4"/>
  <c r="W50" i="4" s="1"/>
  <c r="R52" i="4"/>
  <c r="R49" i="4"/>
  <c r="U51" i="4"/>
  <c r="U16" i="4"/>
  <c r="R9" i="4"/>
  <c r="T9" i="4"/>
  <c r="W16" i="4"/>
  <c r="V51" i="4"/>
  <c r="S49" i="4"/>
  <c r="S52" i="4"/>
  <c r="N50" i="4"/>
  <c r="T52" i="4"/>
  <c r="I50" i="4"/>
  <c r="O9" i="4"/>
  <c r="O10" i="4" s="1"/>
  <c r="P52" i="4"/>
  <c r="O52" i="4"/>
  <c r="Z51" i="4" l="1"/>
  <c r="Z49" i="4" s="1"/>
  <c r="Z50" i="4" s="1"/>
  <c r="V16" i="4"/>
  <c r="Y16" i="4" s="1"/>
  <c r="S50" i="4"/>
  <c r="S10" i="4"/>
  <c r="T10" i="4"/>
  <c r="R50" i="4"/>
  <c r="R10" i="4"/>
  <c r="V9" i="4"/>
  <c r="V10" i="4" s="1"/>
  <c r="V52" i="4"/>
  <c r="V49" i="4"/>
  <c r="V50" i="4" s="1"/>
  <c r="Y51" i="4"/>
  <c r="X16" i="4"/>
  <c r="U9" i="4"/>
  <c r="U10" i="4" s="1"/>
  <c r="U52" i="4"/>
  <c r="U49" i="4"/>
  <c r="U50" i="4" s="1"/>
  <c r="X51" i="4"/>
  <c r="Z16" i="4"/>
  <c r="W9" i="4"/>
  <c r="W10" i="4" s="1"/>
  <c r="AC51" i="4" l="1"/>
  <c r="AF51" i="4" s="1"/>
  <c r="Z52" i="4"/>
  <c r="AC16" i="4"/>
  <c r="Z9" i="4"/>
  <c r="Z10" i="4" s="1"/>
  <c r="AC52" i="4"/>
  <c r="AC49" i="4"/>
  <c r="AC50" i="4" s="1"/>
  <c r="X9" i="4"/>
  <c r="X10" i="4" s="1"/>
  <c r="AA16" i="4"/>
  <c r="AA51" i="4"/>
  <c r="X49" i="4"/>
  <c r="X50" i="4" s="1"/>
  <c r="X52" i="4"/>
  <c r="AB51" i="4"/>
  <c r="Y52" i="4"/>
  <c r="Y49" i="4"/>
  <c r="Y50" i="4" s="1"/>
  <c r="Y9" i="4"/>
  <c r="Y10" i="4" s="1"/>
  <c r="AB16" i="4"/>
  <c r="AB9" i="4" l="1"/>
  <c r="AB10" i="4" s="1"/>
  <c r="AE16" i="4"/>
  <c r="AB52" i="4"/>
  <c r="AE51" i="4"/>
  <c r="AB49" i="4"/>
  <c r="AB50" i="4" s="1"/>
  <c r="AA9" i="4"/>
  <c r="AA10" i="4" s="1"/>
  <c r="AD16" i="4"/>
  <c r="AD51" i="4"/>
  <c r="AA49" i="4"/>
  <c r="AA50" i="4" s="1"/>
  <c r="AA52" i="4"/>
  <c r="AI51" i="4"/>
  <c r="AF49" i="4"/>
  <c r="AF50" i="4" s="1"/>
  <c r="AF52" i="4"/>
  <c r="AF16" i="4"/>
  <c r="AC9" i="4"/>
  <c r="AC10" i="4" s="1"/>
  <c r="AF9" i="4" l="1"/>
  <c r="AF10" i="4" s="1"/>
  <c r="AI16" i="4"/>
  <c r="AH16" i="4"/>
  <c r="AE9" i="4"/>
  <c r="AE10" i="4" s="1"/>
  <c r="AL51" i="4"/>
  <c r="AI49" i="4"/>
  <c r="AI50" i="4" s="1"/>
  <c r="AI52" i="4"/>
  <c r="AG16" i="4"/>
  <c r="AD9" i="4"/>
  <c r="AD10" i="4" s="1"/>
  <c r="AD52" i="4"/>
  <c r="AD49" i="4"/>
  <c r="AD50" i="4" s="1"/>
  <c r="AG51" i="4"/>
  <c r="AH51" i="4"/>
  <c r="AE52" i="4"/>
  <c r="AE49" i="4"/>
  <c r="AE50" i="4" s="1"/>
  <c r="AI9" i="4" l="1"/>
  <c r="AI10" i="4" s="1"/>
  <c r="AL16" i="4"/>
  <c r="AK16" i="4"/>
  <c r="AH9" i="4"/>
  <c r="AH10" i="4" s="1"/>
  <c r="AJ51" i="4"/>
  <c r="AG52" i="4"/>
  <c r="AG49" i="4"/>
  <c r="AG50" i="4" s="1"/>
  <c r="AJ16" i="4"/>
  <c r="AG9" i="4"/>
  <c r="AG10" i="4" s="1"/>
  <c r="AH52" i="4"/>
  <c r="AH49" i="4"/>
  <c r="AH50" i="4" s="1"/>
  <c r="AK51" i="4"/>
  <c r="AL52" i="4"/>
  <c r="AL49" i="4"/>
  <c r="AL50" i="4" s="1"/>
  <c r="AO51" i="4"/>
  <c r="AO16" i="4" l="1"/>
  <c r="AL9" i="4"/>
  <c r="AL10" i="4" s="1"/>
  <c r="AR51" i="4"/>
  <c r="AO52" i="4"/>
  <c r="AO49" i="4"/>
  <c r="AO50" i="4" s="1"/>
  <c r="AK9" i="4"/>
  <c r="AK10" i="4" s="1"/>
  <c r="AN16" i="4"/>
  <c r="AK52" i="4"/>
  <c r="AK49" i="4"/>
  <c r="AK50" i="4" s="1"/>
  <c r="AN51" i="4"/>
  <c r="AJ9" i="4"/>
  <c r="AJ10" i="4" s="1"/>
  <c r="AM16" i="4"/>
  <c r="AJ52" i="4"/>
  <c r="AM51" i="4"/>
  <c r="AJ49" i="4"/>
  <c r="AJ50" i="4" s="1"/>
  <c r="AP51" i="4" l="1"/>
  <c r="AM52" i="4"/>
  <c r="AM49" i="4"/>
  <c r="AM50" i="4" s="1"/>
  <c r="AQ51" i="4"/>
  <c r="AN49" i="4"/>
  <c r="AN50" i="4" s="1"/>
  <c r="AN52" i="4"/>
  <c r="AN9" i="4"/>
  <c r="AN10" i="4" s="1"/>
  <c r="AQ16" i="4"/>
  <c r="AQ9" i="4" s="1"/>
  <c r="AR52" i="4"/>
  <c r="AR49" i="4"/>
  <c r="AR50" i="4" s="1"/>
  <c r="AP16" i="4"/>
  <c r="AP9" i="4" s="1"/>
  <c r="AM9" i="4"/>
  <c r="AM10" i="4" s="1"/>
  <c r="AR16" i="4"/>
  <c r="AR9" i="4" s="1"/>
  <c r="AO9" i="4"/>
  <c r="AO10" i="4" s="1"/>
  <c r="AP10" i="4" l="1"/>
  <c r="AR10" i="4"/>
  <c r="AQ52" i="4"/>
  <c r="AQ49" i="4"/>
  <c r="AQ50" i="4" s="1"/>
  <c r="AP52" i="4"/>
  <c r="AP49" i="4"/>
  <c r="AP50" i="4" s="1"/>
  <c r="AQ10" i="4"/>
</calcChain>
</file>

<file path=xl/sharedStrings.xml><?xml version="1.0" encoding="utf-8"?>
<sst xmlns="http://schemas.openxmlformats.org/spreadsheetml/2006/main" count="123" uniqueCount="56">
  <si>
    <t>Показатели</t>
  </si>
  <si>
    <t>Единица измерения</t>
  </si>
  <si>
    <t>отчет</t>
  </si>
  <si>
    <t>оценка</t>
  </si>
  <si>
    <t>прогноз</t>
  </si>
  <si>
    <t xml:space="preserve">млн руб. </t>
  </si>
  <si>
    <t>%</t>
  </si>
  <si>
    <t>% к предыдущему году                                                                   в сопоставимых ценах</t>
  </si>
  <si>
    <t>Промышленное производство</t>
  </si>
  <si>
    <t>% к предыдущему году                                                                   в действующих ценах</t>
  </si>
  <si>
    <t>на период до 2030 года</t>
  </si>
  <si>
    <t>Объем отгруженных товаров собственного производства, выполненных работ и услуг собственными силами по промышленным видам деятельности</t>
  </si>
  <si>
    <t>в том числе:</t>
  </si>
  <si>
    <t>Выпуск продукции сельского хозяйства всеми сельхозтоваропроизводителями</t>
  </si>
  <si>
    <t>Объем инвестиции в основной капитал                                                                        (за счет всех источников финансирования)</t>
  </si>
  <si>
    <t>Объем выполненных работ по виду экономической деятельности "строительство"</t>
  </si>
  <si>
    <t>Сельское хозяйство</t>
  </si>
  <si>
    <t>Инвестиции</t>
  </si>
  <si>
    <t>Строительство</t>
  </si>
  <si>
    <t>Строительство жилых домов</t>
  </si>
  <si>
    <t>кв. метров</t>
  </si>
  <si>
    <t>в % к предыдущему году</t>
  </si>
  <si>
    <t>Потребительский рынок</t>
  </si>
  <si>
    <t>Оборот розничной торговли</t>
  </si>
  <si>
    <t>Оборот общественного питания</t>
  </si>
  <si>
    <t>Объем платных услуг населению</t>
  </si>
  <si>
    <t>Демографические показатели</t>
  </si>
  <si>
    <t>Численность населения - всего</t>
  </si>
  <si>
    <t>на 1 января</t>
  </si>
  <si>
    <t>тыс. человек</t>
  </si>
  <si>
    <t>среднегодовая</t>
  </si>
  <si>
    <t>Коэффициент рождаемости</t>
  </si>
  <si>
    <t>Коэффициент смертности</t>
  </si>
  <si>
    <t>Коэффициент естественной убыли населения</t>
  </si>
  <si>
    <t>Коэффициент миграционного прироста</t>
  </si>
  <si>
    <t>Численность населения трудоспособного возраста</t>
  </si>
  <si>
    <t>человек</t>
  </si>
  <si>
    <t>Уровень безработицы, % к экономически активному населению</t>
  </si>
  <si>
    <t xml:space="preserve">Фонд начисленной заработной платы работников организаций  </t>
  </si>
  <si>
    <t>млн рублей</t>
  </si>
  <si>
    <t>Среднемесячная номинальная начисленная заработная плата работников организаций - всего</t>
  </si>
  <si>
    <t>рублей</t>
  </si>
  <si>
    <t>Уровень жизни населения</t>
  </si>
  <si>
    <t>Численность официально зарегистрированных безработных на конец года</t>
  </si>
  <si>
    <t>Среднесписочная численность работников (по полному кругу организаций)</t>
  </si>
  <si>
    <t>Добыча полезных ископаемых - РАЗДЕЛ B</t>
  </si>
  <si>
    <t>Обрабатывающие производства - РАЗДЕЛ C</t>
  </si>
  <si>
    <t>Обеспечение электрической энергией, газом и паром; кондиционирование воздуха - РАЗДЕЛ D</t>
  </si>
  <si>
    <t>базовый вариант</t>
  </si>
  <si>
    <t>целевой вариант</t>
  </si>
  <si>
    <t>консерватив-ный вариант</t>
  </si>
  <si>
    <t>Водоснабжение; водоотведение, организация сбора и утилизация отходов, деятельность по ликвидации загрязнений - РАЗДЕЛ E</t>
  </si>
  <si>
    <t>на 1000 человек населения</t>
  </si>
  <si>
    <t xml:space="preserve"> </t>
  </si>
  <si>
    <t>исп.Соколова О.Т. Т. (247)3-14-79</t>
  </si>
  <si>
    <t>Основные показатели долгосрочного прогноза социально-экономического развития Красногвардейского района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</si>
</sst>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"/>
  </numFmts>
  <fonts count="20" x14ac:knownFonts="1">
    <font>
      <sz val="10"/>
      <name val="Arial Cyr"/>
      <charset val="204"/>
    </font>
    <font>
      <sz val="9"/>
      <name val="Arial Cyr"/>
      <family val="2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</font>
    <font>
      <sz val="10"/>
      <color indexed="8"/>
      <name val="Times New Roman"/>
      <family val="1"/>
    </font>
    <font>
      <sz val="11"/>
      <name val="Arial Cyr"/>
      <charset val="204"/>
    </font>
    <font>
      <sz val="10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6"/>
      <name val="Times New Roman"/>
      <family val="1"/>
    </font>
    <font>
      <sz val="6"/>
      <color indexed="8"/>
      <name val="Times New Roman"/>
      <family val="1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3"/>
      <name val="Times New Roman"/>
      <family val="1"/>
      <charset val="204"/>
    </font>
    <font>
      <u/>
      <sz val="10"/>
      <color theme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9" fillId="0" borderId="0" applyNumberFormat="0" applyFill="0" applyBorder="0" applyAlignment="0" applyProtection="0">
      <alignment vertical="top"/>
      <protection locked="0"/>
    </xf>
  </cellStyleXfs>
  <cellXfs count="82">
    <xf numFmtId="0" fontId="0" fillId="0" borderId="0" xfId="0"/>
    <xf numFmtId="0" fontId="1" fillId="0" borderId="0" xfId="0" applyFont="1" applyFill="1" applyProtection="1"/>
    <xf numFmtId="164" fontId="1" fillId="0" borderId="0" xfId="0" applyNumberFormat="1" applyFont="1" applyFill="1" applyProtection="1"/>
    <xf numFmtId="0" fontId="3" fillId="0" borderId="0" xfId="0" applyFont="1" applyFill="1" applyProtection="1"/>
    <xf numFmtId="0" fontId="3" fillId="0" borderId="0" xfId="0" applyFont="1" applyFill="1" applyBorder="1" applyProtection="1"/>
    <xf numFmtId="2" fontId="6" fillId="0" borderId="1" xfId="0" applyNumberFormat="1" applyFont="1" applyFill="1" applyBorder="1" applyAlignment="1" applyProtection="1">
      <alignment vertical="center"/>
      <protection locked="0"/>
    </xf>
    <xf numFmtId="2" fontId="2" fillId="0" borderId="1" xfId="0" applyNumberFormat="1" applyFont="1" applyFill="1" applyBorder="1" applyAlignment="1" applyProtection="1">
      <alignment vertical="center"/>
    </xf>
    <xf numFmtId="0" fontId="6" fillId="0" borderId="1" xfId="0" applyFont="1" applyFill="1" applyBorder="1" applyAlignment="1" applyProtection="1">
      <alignment horizontal="left" vertical="center" wrapText="1" shrinkToFit="1"/>
    </xf>
    <xf numFmtId="0" fontId="1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center"/>
    </xf>
    <xf numFmtId="0" fontId="1" fillId="2" borderId="0" xfId="0" applyFont="1" applyFill="1" applyProtection="1"/>
    <xf numFmtId="2" fontId="6" fillId="0" borderId="3" xfId="0" applyNumberFormat="1" applyFont="1" applyFill="1" applyBorder="1" applyAlignment="1" applyProtection="1">
      <alignment vertical="center"/>
      <protection locked="0"/>
    </xf>
    <xf numFmtId="2" fontId="2" fillId="0" borderId="3" xfId="0" applyNumberFormat="1" applyFont="1" applyFill="1" applyBorder="1" applyAlignment="1" applyProtection="1">
      <alignment vertical="center"/>
    </xf>
    <xf numFmtId="165" fontId="2" fillId="0" borderId="6" xfId="0" applyNumberFormat="1" applyFont="1" applyFill="1" applyBorder="1" applyAlignment="1" applyProtection="1">
      <alignment vertical="center"/>
    </xf>
    <xf numFmtId="165" fontId="6" fillId="0" borderId="2" xfId="0" applyNumberFormat="1" applyFont="1" applyFill="1" applyBorder="1" applyAlignment="1" applyProtection="1">
      <alignment vertical="center"/>
      <protection locked="0"/>
    </xf>
    <xf numFmtId="165" fontId="6" fillId="0" borderId="1" xfId="0" applyNumberFormat="1" applyFont="1" applyFill="1" applyBorder="1" applyAlignment="1" applyProtection="1">
      <alignment vertical="center"/>
      <protection locked="0"/>
    </xf>
    <xf numFmtId="165" fontId="3" fillId="0" borderId="1" xfId="0" applyNumberFormat="1" applyFont="1" applyFill="1" applyBorder="1" applyProtection="1"/>
    <xf numFmtId="165" fontId="2" fillId="0" borderId="1" xfId="0" applyNumberFormat="1" applyFont="1" applyFill="1" applyBorder="1" applyAlignment="1" applyProtection="1">
      <alignment vertical="center"/>
    </xf>
    <xf numFmtId="1" fontId="2" fillId="0" borderId="1" xfId="0" applyNumberFormat="1" applyFont="1" applyFill="1" applyBorder="1" applyAlignment="1" applyProtection="1">
      <alignment vertical="center"/>
    </xf>
    <xf numFmtId="0" fontId="2" fillId="0" borderId="0" xfId="0" applyFont="1" applyFill="1" applyProtection="1"/>
    <xf numFmtId="0" fontId="8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 applyProtection="1">
      <alignment horizontal="center" vertical="center" wrapText="1"/>
    </xf>
    <xf numFmtId="165" fontId="2" fillId="0" borderId="1" xfId="0" applyNumberFormat="1" applyFont="1" applyFill="1" applyBorder="1" applyAlignment="1">
      <alignment horizontal="center"/>
    </xf>
    <xf numFmtId="165" fontId="2" fillId="0" borderId="1" xfId="0" applyNumberFormat="1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 applyProtection="1">
      <alignment horizontal="center" vertical="center"/>
    </xf>
    <xf numFmtId="2" fontId="2" fillId="0" borderId="1" xfId="0" applyNumberFormat="1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2" fillId="0" borderId="1" xfId="0" applyFont="1" applyFill="1" applyBorder="1"/>
    <xf numFmtId="0" fontId="2" fillId="0" borderId="0" xfId="0" applyFont="1" applyFill="1"/>
    <xf numFmtId="1" fontId="2" fillId="0" borderId="1" xfId="0" applyNumberFormat="1" applyFont="1" applyFill="1" applyBorder="1"/>
    <xf numFmtId="165" fontId="2" fillId="0" borderId="1" xfId="0" applyNumberFormat="1" applyFont="1" applyFill="1" applyBorder="1"/>
    <xf numFmtId="0" fontId="11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1" fontId="2" fillId="0" borderId="0" xfId="0" applyNumberFormat="1" applyFont="1" applyFill="1"/>
    <xf numFmtId="0" fontId="0" fillId="0" borderId="1" xfId="0" applyFill="1" applyBorder="1"/>
    <xf numFmtId="0" fontId="0" fillId="0" borderId="2" xfId="0" applyFill="1" applyBorder="1"/>
    <xf numFmtId="165" fontId="2" fillId="0" borderId="2" xfId="0" applyNumberFormat="1" applyFont="1" applyFill="1" applyBorder="1"/>
    <xf numFmtId="0" fontId="0" fillId="0" borderId="0" xfId="0" applyFill="1"/>
    <xf numFmtId="164" fontId="2" fillId="0" borderId="1" xfId="0" applyNumberFormat="1" applyFont="1" applyFill="1" applyBorder="1"/>
    <xf numFmtId="0" fontId="10" fillId="0" borderId="0" xfId="0" applyFont="1" applyFill="1"/>
    <xf numFmtId="165" fontId="2" fillId="0" borderId="5" xfId="0" applyNumberFormat="1" applyFont="1" applyFill="1" applyBorder="1" applyAlignment="1" applyProtection="1">
      <alignment vertical="center"/>
    </xf>
    <xf numFmtId="165" fontId="2" fillId="0" borderId="4" xfId="0" applyNumberFormat="1" applyFont="1" applyFill="1" applyBorder="1" applyAlignment="1">
      <alignment horizontal="center"/>
    </xf>
    <xf numFmtId="2" fontId="2" fillId="0" borderId="0" xfId="0" applyNumberFormat="1" applyFont="1" applyFill="1" applyBorder="1" applyAlignment="1" applyProtection="1">
      <alignment vertical="center"/>
    </xf>
    <xf numFmtId="165" fontId="2" fillId="0" borderId="0" xfId="0" applyNumberFormat="1" applyFont="1" applyFill="1" applyBorder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/>
    <xf numFmtId="0" fontId="19" fillId="0" borderId="0" xfId="1" applyAlignment="1" applyProtection="1"/>
    <xf numFmtId="0" fontId="18" fillId="0" borderId="0" xfId="0" applyFont="1" applyAlignment="1">
      <alignment horizontal="left" indent="4"/>
    </xf>
    <xf numFmtId="0" fontId="10" fillId="0" borderId="0" xfId="0" applyFont="1" applyFill="1" applyBorder="1"/>
    <xf numFmtId="0" fontId="5" fillId="0" borderId="8" xfId="0" applyFont="1" applyBorder="1" applyAlignment="1">
      <alignment vertical="justify"/>
    </xf>
    <xf numFmtId="0" fontId="7" fillId="0" borderId="0" xfId="0" applyFont="1" applyBorder="1" applyAlignment="1">
      <alignment vertical="justify"/>
    </xf>
    <xf numFmtId="0" fontId="5" fillId="0" borderId="8" xfId="0" applyFont="1" applyFill="1" applyBorder="1" applyAlignment="1"/>
    <xf numFmtId="49" fontId="5" fillId="0" borderId="0" xfId="0" applyNumberFormat="1" applyFont="1" applyFill="1" applyAlignment="1" applyProtection="1">
      <alignment horizontal="center" vertical="center" wrapText="1"/>
    </xf>
    <xf numFmtId="0" fontId="15" fillId="0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 vertical="justify"/>
    </xf>
    <xf numFmtId="0" fontId="5" fillId="0" borderId="8" xfId="0" applyFont="1" applyBorder="1" applyAlignment="1">
      <alignment horizontal="left" vertical="justify"/>
    </xf>
    <xf numFmtId="0" fontId="4" fillId="0" borderId="1" xfId="0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left" vertical="center" wrapText="1" shrinkToFit="1"/>
    </xf>
    <xf numFmtId="0" fontId="4" fillId="0" borderId="1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7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9" fillId="0" borderId="2" xfId="0" applyFont="1" applyFill="1" applyBorder="1" applyAlignment="1" applyProtection="1">
      <alignment horizontal="left" vertical="center" wrapText="1" shrinkToFit="1"/>
    </xf>
    <xf numFmtId="0" fontId="9" fillId="0" borderId="3" xfId="0" applyFont="1" applyFill="1" applyBorder="1" applyAlignment="1" applyProtection="1">
      <alignment horizontal="left" vertical="center" wrapText="1" shrinkToFit="1"/>
    </xf>
    <xf numFmtId="0" fontId="2" fillId="0" borderId="1" xfId="0" applyFont="1" applyFill="1" applyBorder="1" applyAlignment="1">
      <alignment horizontal="left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68"/>
  <sheetViews>
    <sheetView tabSelected="1" view="pageBreakPreview" zoomScaleSheetLayoutView="100" workbookViewId="0">
      <pane xSplit="1" topLeftCell="B1" activePane="topRight" state="frozen"/>
      <selection pane="topRight" activeCell="A2" sqref="A2:AR2"/>
    </sheetView>
  </sheetViews>
  <sheetFormatPr defaultColWidth="8.85546875" defaultRowHeight="12" x14ac:dyDescent="0.2"/>
  <cols>
    <col min="1" max="1" width="37.42578125" style="1" customWidth="1"/>
    <col min="2" max="2" width="13.140625" style="1" customWidth="1"/>
    <col min="3" max="5" width="10.28515625" style="1" customWidth="1"/>
    <col min="6" max="6" width="0.28515625" style="1" customWidth="1"/>
    <col min="7" max="7" width="0.42578125" style="11" hidden="1" customWidth="1"/>
    <col min="8" max="8" width="0.28515625" style="1" hidden="1" customWidth="1"/>
    <col min="9" max="9" width="1.140625" style="1" hidden="1" customWidth="1"/>
    <col min="10" max="10" width="10.5703125" style="11" hidden="1" customWidth="1"/>
    <col min="11" max="11" width="10.5703125" style="1" hidden="1" customWidth="1"/>
    <col min="12" max="12" width="10.7109375" style="1" customWidth="1"/>
    <col min="13" max="13" width="10.5703125" style="11" customWidth="1"/>
    <col min="14" max="14" width="10.5703125" style="1" customWidth="1"/>
    <col min="15" max="15" width="0.28515625" style="1" hidden="1" customWidth="1"/>
    <col min="16" max="16" width="0.140625" style="11" hidden="1" customWidth="1"/>
    <col min="17" max="17" width="10.42578125" style="1" hidden="1" customWidth="1"/>
    <col min="18" max="18" width="0.28515625" style="1" hidden="1" customWidth="1"/>
    <col min="19" max="19" width="0.140625" style="11" hidden="1" customWidth="1"/>
    <col min="20" max="20" width="0.140625" style="1" hidden="1" customWidth="1"/>
    <col min="21" max="21" width="0.42578125" style="1" hidden="1" customWidth="1"/>
    <col min="22" max="22" width="10.140625" style="11" hidden="1" customWidth="1"/>
    <col min="23" max="23" width="10.140625" style="1" hidden="1" customWidth="1"/>
    <col min="24" max="24" width="0.140625" style="1" customWidth="1"/>
    <col min="25" max="25" width="0.140625" style="11" hidden="1" customWidth="1"/>
    <col min="26" max="26" width="10.5703125" style="1" hidden="1" customWidth="1"/>
    <col min="27" max="27" width="10.5703125" style="1" customWidth="1"/>
    <col min="28" max="28" width="10.5703125" style="11" customWidth="1"/>
    <col min="29" max="29" width="10.5703125" style="1" customWidth="1"/>
    <col min="30" max="30" width="0.28515625" style="1" customWidth="1"/>
    <col min="31" max="31" width="10.5703125" style="11" hidden="1" customWidth="1"/>
    <col min="32" max="32" width="0.140625" style="1" customWidth="1"/>
    <col min="33" max="33" width="10.5703125" style="1" hidden="1" customWidth="1"/>
    <col min="34" max="34" width="10.28515625" style="11" hidden="1" customWidth="1"/>
    <col min="35" max="35" width="10.28515625" style="1" hidden="1" customWidth="1"/>
    <col min="36" max="36" width="0.140625" style="1" hidden="1" customWidth="1"/>
    <col min="37" max="37" width="10.28515625" style="11" hidden="1" customWidth="1"/>
    <col min="38" max="38" width="0.140625" style="1" customWidth="1"/>
    <col min="39" max="39" width="10.5703125" style="1" hidden="1" customWidth="1"/>
    <col min="40" max="40" width="0.140625" style="11" hidden="1" customWidth="1"/>
    <col min="41" max="41" width="10.5703125" style="1" hidden="1" customWidth="1"/>
    <col min="42" max="42" width="9.7109375" style="1" customWidth="1"/>
    <col min="43" max="43" width="11" style="11" customWidth="1"/>
    <col min="44" max="44" width="12.85546875" style="1" customWidth="1"/>
    <col min="45" max="16384" width="8.85546875" style="1"/>
  </cols>
  <sheetData>
    <row r="1" spans="1:45" s="3" customFormat="1" ht="15.75" customHeight="1" x14ac:dyDescent="0.2">
      <c r="A1" s="58" t="s">
        <v>55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  <c r="AL1" s="58"/>
      <c r="AM1" s="58"/>
      <c r="AN1" s="58"/>
      <c r="AO1" s="58"/>
      <c r="AP1" s="58"/>
      <c r="AQ1" s="58"/>
      <c r="AR1" s="58"/>
    </row>
    <row r="2" spans="1:45" s="3" customFormat="1" ht="15.75" customHeight="1" x14ac:dyDescent="0.2">
      <c r="A2" s="58" t="s">
        <v>10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</row>
    <row r="3" spans="1:45" s="3" customFormat="1" ht="14.25" customHeight="1" x14ac:dyDescent="0.2"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</row>
    <row r="4" spans="1:45" s="3" customFormat="1" ht="11.25" customHeight="1" x14ac:dyDescent="0.2">
      <c r="C4" s="20"/>
    </row>
    <row r="5" spans="1:45" s="3" customFormat="1" ht="12" customHeight="1" x14ac:dyDescent="0.2">
      <c r="A5" s="70" t="s">
        <v>0</v>
      </c>
      <c r="B5" s="75" t="s">
        <v>1</v>
      </c>
      <c r="C5" s="9" t="s">
        <v>2</v>
      </c>
      <c r="D5" s="9" t="s">
        <v>2</v>
      </c>
      <c r="E5" s="9" t="s">
        <v>3</v>
      </c>
      <c r="F5" s="71" t="s">
        <v>4</v>
      </c>
      <c r="G5" s="72"/>
      <c r="H5" s="72"/>
      <c r="I5" s="72"/>
      <c r="J5" s="72"/>
      <c r="K5" s="72"/>
      <c r="L5" s="72"/>
      <c r="M5" s="72"/>
      <c r="N5" s="72"/>
      <c r="O5" s="64" t="s">
        <v>4</v>
      </c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 t="s">
        <v>4</v>
      </c>
      <c r="AB5" s="64"/>
      <c r="AC5" s="64"/>
      <c r="AD5" s="64"/>
      <c r="AE5" s="64"/>
      <c r="AF5" s="64"/>
      <c r="AG5" s="64"/>
      <c r="AH5" s="64"/>
      <c r="AI5" s="64"/>
      <c r="AJ5" s="64"/>
      <c r="AK5" s="64"/>
      <c r="AL5" s="64"/>
      <c r="AM5" s="65" t="s">
        <v>4</v>
      </c>
      <c r="AN5" s="66"/>
      <c r="AO5" s="66"/>
      <c r="AP5" s="66"/>
      <c r="AQ5" s="66"/>
      <c r="AR5" s="67"/>
    </row>
    <row r="6" spans="1:45" s="3" customFormat="1" ht="12.75" customHeight="1" x14ac:dyDescent="0.2">
      <c r="A6" s="70"/>
      <c r="B6" s="76"/>
      <c r="C6" s="68">
        <v>2015</v>
      </c>
      <c r="D6" s="70">
        <v>2016</v>
      </c>
      <c r="E6" s="70">
        <v>2017</v>
      </c>
      <c r="F6" s="62">
        <v>2018</v>
      </c>
      <c r="G6" s="62"/>
      <c r="H6" s="62"/>
      <c r="I6" s="62">
        <v>2019</v>
      </c>
      <c r="J6" s="62"/>
      <c r="K6" s="62"/>
      <c r="L6" s="62">
        <v>2020</v>
      </c>
      <c r="M6" s="62"/>
      <c r="N6" s="62"/>
      <c r="O6" s="62">
        <v>2021</v>
      </c>
      <c r="P6" s="62"/>
      <c r="Q6" s="62"/>
      <c r="R6" s="62">
        <v>2022</v>
      </c>
      <c r="S6" s="62"/>
      <c r="T6" s="62"/>
      <c r="U6" s="62">
        <v>2023</v>
      </c>
      <c r="V6" s="62"/>
      <c r="W6" s="62"/>
      <c r="X6" s="62">
        <v>2024</v>
      </c>
      <c r="Y6" s="62"/>
      <c r="Z6" s="62"/>
      <c r="AA6" s="62">
        <v>2025</v>
      </c>
      <c r="AB6" s="62"/>
      <c r="AC6" s="62"/>
      <c r="AD6" s="62">
        <v>2026</v>
      </c>
      <c r="AE6" s="62"/>
      <c r="AF6" s="62"/>
      <c r="AG6" s="62">
        <v>2027</v>
      </c>
      <c r="AH6" s="62"/>
      <c r="AI6" s="62"/>
      <c r="AJ6" s="62">
        <v>2028</v>
      </c>
      <c r="AK6" s="62"/>
      <c r="AL6" s="62"/>
      <c r="AM6" s="62">
        <v>2029</v>
      </c>
      <c r="AN6" s="62"/>
      <c r="AO6" s="62"/>
      <c r="AP6" s="62">
        <v>2030</v>
      </c>
      <c r="AQ6" s="62"/>
      <c r="AR6" s="62"/>
    </row>
    <row r="7" spans="1:45" s="3" customFormat="1" ht="21.75" customHeight="1" x14ac:dyDescent="0.2">
      <c r="A7" s="70"/>
      <c r="B7" s="77"/>
      <c r="C7" s="69"/>
      <c r="D7" s="70"/>
      <c r="E7" s="70"/>
      <c r="F7" s="9" t="s">
        <v>50</v>
      </c>
      <c r="G7" s="9" t="s">
        <v>48</v>
      </c>
      <c r="H7" s="9" t="s">
        <v>49</v>
      </c>
      <c r="I7" s="9" t="s">
        <v>50</v>
      </c>
      <c r="J7" s="9" t="s">
        <v>48</v>
      </c>
      <c r="K7" s="9" t="s">
        <v>49</v>
      </c>
      <c r="L7" s="9" t="s">
        <v>50</v>
      </c>
      <c r="M7" s="9" t="s">
        <v>48</v>
      </c>
      <c r="N7" s="9" t="s">
        <v>49</v>
      </c>
      <c r="O7" s="9" t="s">
        <v>50</v>
      </c>
      <c r="P7" s="9" t="s">
        <v>48</v>
      </c>
      <c r="Q7" s="9" t="s">
        <v>49</v>
      </c>
      <c r="R7" s="9" t="s">
        <v>50</v>
      </c>
      <c r="S7" s="9" t="s">
        <v>48</v>
      </c>
      <c r="T7" s="9" t="s">
        <v>49</v>
      </c>
      <c r="U7" s="9" t="s">
        <v>50</v>
      </c>
      <c r="V7" s="9" t="s">
        <v>48</v>
      </c>
      <c r="W7" s="9" t="s">
        <v>49</v>
      </c>
      <c r="X7" s="9" t="s">
        <v>50</v>
      </c>
      <c r="Y7" s="9" t="s">
        <v>48</v>
      </c>
      <c r="Z7" s="9" t="s">
        <v>49</v>
      </c>
      <c r="AA7" s="9" t="s">
        <v>50</v>
      </c>
      <c r="AB7" s="9" t="s">
        <v>48</v>
      </c>
      <c r="AC7" s="9" t="s">
        <v>49</v>
      </c>
      <c r="AD7" s="9" t="s">
        <v>50</v>
      </c>
      <c r="AE7" s="9" t="s">
        <v>48</v>
      </c>
      <c r="AF7" s="9" t="s">
        <v>49</v>
      </c>
      <c r="AG7" s="9" t="s">
        <v>50</v>
      </c>
      <c r="AH7" s="9" t="s">
        <v>48</v>
      </c>
      <c r="AI7" s="9" t="s">
        <v>49</v>
      </c>
      <c r="AJ7" s="9" t="s">
        <v>50</v>
      </c>
      <c r="AK7" s="9" t="s">
        <v>48</v>
      </c>
      <c r="AL7" s="9" t="s">
        <v>49</v>
      </c>
      <c r="AM7" s="9" t="s">
        <v>50</v>
      </c>
      <c r="AN7" s="9" t="s">
        <v>48</v>
      </c>
      <c r="AO7" s="9" t="s">
        <v>49</v>
      </c>
      <c r="AP7" s="9" t="s">
        <v>50</v>
      </c>
      <c r="AQ7" s="9" t="s">
        <v>48</v>
      </c>
      <c r="AR7" s="9" t="s">
        <v>49</v>
      </c>
    </row>
    <row r="8" spans="1:45" s="4" customFormat="1" ht="19.5" customHeight="1" x14ac:dyDescent="0.2">
      <c r="A8" s="21" t="s">
        <v>8</v>
      </c>
      <c r="B8" s="22"/>
      <c r="C8" s="5"/>
      <c r="D8" s="5"/>
      <c r="E8" s="5"/>
      <c r="F8" s="5"/>
      <c r="G8" s="5"/>
      <c r="H8" s="5"/>
      <c r="I8" s="5"/>
      <c r="J8" s="5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</row>
    <row r="9" spans="1:45" s="4" customFormat="1" ht="18.75" customHeight="1" x14ac:dyDescent="0.2">
      <c r="A9" s="63" t="s">
        <v>11</v>
      </c>
      <c r="B9" s="8" t="s">
        <v>5</v>
      </c>
      <c r="C9" s="16">
        <f>C14+C16+C18</f>
        <v>6038.7999999999993</v>
      </c>
      <c r="D9" s="16">
        <f t="shared" ref="D9:AR9" si="0">D14+D16+D18</f>
        <v>6626</v>
      </c>
      <c r="E9" s="16">
        <f t="shared" si="0"/>
        <v>6620.7000000000007</v>
      </c>
      <c r="F9" s="16">
        <f t="shared" si="0"/>
        <v>7511.5</v>
      </c>
      <c r="G9" s="16">
        <f t="shared" si="0"/>
        <v>7561.8</v>
      </c>
      <c r="H9" s="16">
        <f t="shared" si="0"/>
        <v>7657</v>
      </c>
      <c r="I9" s="16">
        <f t="shared" si="0"/>
        <v>7789.5999999999995</v>
      </c>
      <c r="J9" s="16">
        <f t="shared" si="0"/>
        <v>7900</v>
      </c>
      <c r="K9" s="16">
        <f t="shared" si="0"/>
        <v>8041.2</v>
      </c>
      <c r="L9" s="16">
        <f t="shared" si="0"/>
        <v>8084.8</v>
      </c>
      <c r="M9" s="16">
        <f t="shared" si="0"/>
        <v>8281.4</v>
      </c>
      <c r="N9" s="16">
        <f t="shared" si="0"/>
        <v>8437.7000000000007</v>
      </c>
      <c r="O9" s="16">
        <f t="shared" si="0"/>
        <v>20198.929599999999</v>
      </c>
      <c r="P9" s="16">
        <f t="shared" si="0"/>
        <v>21249.640200000002</v>
      </c>
      <c r="Q9" s="16">
        <f t="shared" si="0"/>
        <v>21300.052</v>
      </c>
      <c r="R9" s="16">
        <f t="shared" si="0"/>
        <v>24101.1060512</v>
      </c>
      <c r="S9" s="16">
        <f t="shared" si="0"/>
        <v>24401.931924600001</v>
      </c>
      <c r="T9" s="16">
        <f t="shared" si="0"/>
        <v>24462.653351999998</v>
      </c>
      <c r="U9" s="16">
        <f t="shared" si="0"/>
        <v>24903.3303843264</v>
      </c>
      <c r="V9" s="16">
        <f t="shared" si="0"/>
        <v>25204.276358865798</v>
      </c>
      <c r="W9" s="16">
        <f t="shared" si="0"/>
        <v>25305.322339152</v>
      </c>
      <c r="X9" s="16">
        <f t="shared" si="0"/>
        <v>25405.396992012928</v>
      </c>
      <c r="Y9" s="16">
        <f t="shared" si="0"/>
        <v>26006.361886043116</v>
      </c>
      <c r="Z9" s="16">
        <f t="shared" si="0"/>
        <v>26137.639430613344</v>
      </c>
      <c r="AA9" s="16">
        <f t="shared" si="0"/>
        <v>26106.661755917081</v>
      </c>
      <c r="AB9" s="16">
        <f t="shared" si="0"/>
        <v>27007.531866789588</v>
      </c>
      <c r="AC9" s="16">
        <f t="shared" si="0"/>
        <v>27149.03874321132</v>
      </c>
      <c r="AD9" s="16">
        <f t="shared" si="0"/>
        <v>26507.941696988091</v>
      </c>
      <c r="AE9" s="16">
        <f t="shared" si="0"/>
        <v>27808.714717324274</v>
      </c>
      <c r="AF9" s="16">
        <f t="shared" si="0"/>
        <v>28010.456246873066</v>
      </c>
      <c r="AG9" s="16">
        <f t="shared" si="0"/>
        <v>27109.236997351945</v>
      </c>
      <c r="AH9" s="16">
        <f t="shared" si="0"/>
        <v>28709.91057921484</v>
      </c>
      <c r="AI9" s="16">
        <f t="shared" si="0"/>
        <v>28931.892178082417</v>
      </c>
      <c r="AJ9" s="16">
        <f t="shared" si="0"/>
        <v>27610.547841320167</v>
      </c>
      <c r="AK9" s="16">
        <f t="shared" si="0"/>
        <v>29611.119595586206</v>
      </c>
      <c r="AL9" s="16">
        <f t="shared" si="0"/>
        <v>29853.346776397488</v>
      </c>
      <c r="AM9" s="16">
        <f t="shared" si="0"/>
        <v>28411.874415416012</v>
      </c>
      <c r="AN9" s="16">
        <f t="shared" si="0"/>
        <v>30612.341911137653</v>
      </c>
      <c r="AO9" s="16">
        <f t="shared" si="0"/>
        <v>30894.820284490652</v>
      </c>
      <c r="AP9" s="16">
        <f t="shared" si="0"/>
        <v>29213.216908401006</v>
      </c>
      <c r="AQ9" s="16">
        <f t="shared" si="0"/>
        <v>31513.577672160169</v>
      </c>
      <c r="AR9" s="16">
        <f t="shared" si="0"/>
        <v>31816.312948189032</v>
      </c>
    </row>
    <row r="10" spans="1:45" s="4" customFormat="1" ht="30" customHeight="1" x14ac:dyDescent="0.2">
      <c r="A10" s="63"/>
      <c r="B10" s="23" t="s">
        <v>9</v>
      </c>
      <c r="C10" s="5">
        <v>125.6</v>
      </c>
      <c r="D10" s="16">
        <f>D9/C9*100</f>
        <v>109.72378618268533</v>
      </c>
      <c r="E10" s="16">
        <f>E9/D9*100</f>
        <v>99.920012073649261</v>
      </c>
      <c r="F10" s="5">
        <v>113.4</v>
      </c>
      <c r="G10" s="5">
        <v>114.2</v>
      </c>
      <c r="H10" s="5">
        <v>115.7</v>
      </c>
      <c r="I10" s="15">
        <f>I9/F9*100</f>
        <v>103.702323104573</v>
      </c>
      <c r="J10" s="15">
        <f t="shared" ref="J10:AR10" si="1">J9/G9*100</f>
        <v>104.47248009733133</v>
      </c>
      <c r="K10" s="15">
        <f t="shared" si="1"/>
        <v>105.01763092595012</v>
      </c>
      <c r="L10" s="15">
        <f t="shared" si="1"/>
        <v>103.78966827564959</v>
      </c>
      <c r="M10" s="15">
        <f t="shared" si="1"/>
        <v>104.82784810126581</v>
      </c>
      <c r="N10" s="15">
        <f t="shared" si="1"/>
        <v>104.93085609113069</v>
      </c>
      <c r="O10" s="15">
        <f t="shared" si="1"/>
        <v>249.83833366317037</v>
      </c>
      <c r="P10" s="15">
        <f t="shared" si="1"/>
        <v>256.59478107566355</v>
      </c>
      <c r="Q10" s="15">
        <f t="shared" si="1"/>
        <v>252.43907699965629</v>
      </c>
      <c r="R10" s="15">
        <f t="shared" si="1"/>
        <v>119.31872890531785</v>
      </c>
      <c r="S10" s="15">
        <f t="shared" si="1"/>
        <v>114.83456517348468</v>
      </c>
      <c r="T10" s="15">
        <f t="shared" si="1"/>
        <v>114.84785742307106</v>
      </c>
      <c r="U10" s="15">
        <f t="shared" si="1"/>
        <v>103.32857891012208</v>
      </c>
      <c r="V10" s="15">
        <f t="shared" si="1"/>
        <v>103.28803652409562</v>
      </c>
      <c r="W10" s="15">
        <f t="shared" si="1"/>
        <v>103.44471621711105</v>
      </c>
      <c r="X10" s="15">
        <f t="shared" si="1"/>
        <v>102.01606210871506</v>
      </c>
      <c r="Y10" s="15">
        <f t="shared" si="1"/>
        <v>103.18233904341069</v>
      </c>
      <c r="Z10" s="15">
        <f t="shared" si="1"/>
        <v>103.2890989504354</v>
      </c>
      <c r="AA10" s="15">
        <f t="shared" si="1"/>
        <v>102.76029838905734</v>
      </c>
      <c r="AB10" s="15">
        <f t="shared" si="1"/>
        <v>103.84971179411208</v>
      </c>
      <c r="AC10" s="15">
        <f t="shared" si="1"/>
        <v>103.86951283524628</v>
      </c>
      <c r="AD10" s="15">
        <f t="shared" si="1"/>
        <v>101.53707871509103</v>
      </c>
      <c r="AE10" s="15">
        <f t="shared" si="1"/>
        <v>102.96651635731244</v>
      </c>
      <c r="AF10" s="15">
        <f t="shared" si="1"/>
        <v>103.17292082349378</v>
      </c>
      <c r="AG10" s="15">
        <f t="shared" si="1"/>
        <v>102.26835907230087</v>
      </c>
      <c r="AH10" s="15">
        <f t="shared" si="1"/>
        <v>103.24069584319602</v>
      </c>
      <c r="AI10" s="15">
        <f t="shared" si="1"/>
        <v>103.2896141465465</v>
      </c>
      <c r="AJ10" s="15">
        <f t="shared" si="1"/>
        <v>101.84922520695507</v>
      </c>
      <c r="AK10" s="15">
        <f t="shared" si="1"/>
        <v>103.13901714839828</v>
      </c>
      <c r="AL10" s="15">
        <f t="shared" si="1"/>
        <v>103.18490955463027</v>
      </c>
      <c r="AM10" s="15">
        <f t="shared" si="1"/>
        <v>102.90224800573</v>
      </c>
      <c r="AN10" s="15">
        <f t="shared" si="1"/>
        <v>103.38123762027791</v>
      </c>
      <c r="AO10" s="15">
        <f t="shared" si="1"/>
        <v>103.48863233289664</v>
      </c>
      <c r="AP10" s="15">
        <f t="shared" si="1"/>
        <v>102.8204492293201</v>
      </c>
      <c r="AQ10" s="15">
        <f t="shared" si="1"/>
        <v>102.94402748943105</v>
      </c>
      <c r="AR10" s="15">
        <f t="shared" si="1"/>
        <v>102.98267688632899</v>
      </c>
    </row>
    <row r="11" spans="1:45" s="4" customFormat="1" ht="14.25" customHeight="1" x14ac:dyDescent="0.2">
      <c r="A11" s="7" t="s">
        <v>12</v>
      </c>
      <c r="B11" s="8"/>
      <c r="C11" s="5"/>
      <c r="D11" s="5"/>
      <c r="E11" s="5"/>
      <c r="F11" s="5"/>
      <c r="G11" s="5"/>
      <c r="H11" s="5"/>
      <c r="I11" s="5"/>
      <c r="J11" s="5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</row>
    <row r="12" spans="1:45" s="4" customFormat="1" ht="18.75" customHeight="1" x14ac:dyDescent="0.2">
      <c r="A12" s="63" t="s">
        <v>45</v>
      </c>
      <c r="B12" s="8" t="s">
        <v>5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  <c r="H12" s="16">
        <v>0</v>
      </c>
      <c r="I12" s="16">
        <v>0</v>
      </c>
      <c r="J12" s="16">
        <v>0</v>
      </c>
      <c r="K12" s="16">
        <v>0</v>
      </c>
      <c r="L12" s="16">
        <v>0</v>
      </c>
      <c r="M12" s="16">
        <v>0</v>
      </c>
      <c r="N12" s="16">
        <v>0</v>
      </c>
      <c r="O12" s="16">
        <v>0</v>
      </c>
      <c r="P12" s="16">
        <v>0</v>
      </c>
      <c r="Q12" s="16">
        <v>0</v>
      </c>
      <c r="R12" s="16">
        <v>0</v>
      </c>
      <c r="S12" s="16">
        <v>0</v>
      </c>
      <c r="T12" s="16">
        <v>0</v>
      </c>
      <c r="U12" s="16">
        <v>0</v>
      </c>
      <c r="V12" s="16">
        <v>0</v>
      </c>
      <c r="W12" s="16">
        <v>0</v>
      </c>
      <c r="X12" s="16">
        <v>0</v>
      </c>
      <c r="Y12" s="16">
        <v>0</v>
      </c>
      <c r="Z12" s="16">
        <v>0</v>
      </c>
      <c r="AA12" s="16">
        <v>0</v>
      </c>
      <c r="AB12" s="16">
        <v>0</v>
      </c>
      <c r="AC12" s="16">
        <v>0</v>
      </c>
      <c r="AD12" s="16">
        <v>0</v>
      </c>
      <c r="AE12" s="16">
        <v>0</v>
      </c>
      <c r="AF12" s="16">
        <v>0</v>
      </c>
      <c r="AG12" s="16">
        <v>0</v>
      </c>
      <c r="AH12" s="16">
        <v>0</v>
      </c>
      <c r="AI12" s="16">
        <v>0</v>
      </c>
      <c r="AJ12" s="16">
        <v>0</v>
      </c>
      <c r="AK12" s="16">
        <v>0</v>
      </c>
      <c r="AL12" s="16">
        <v>0</v>
      </c>
      <c r="AM12" s="16">
        <v>0</v>
      </c>
      <c r="AN12" s="16">
        <v>0</v>
      </c>
      <c r="AO12" s="16">
        <v>0</v>
      </c>
      <c r="AP12" s="16">
        <v>0</v>
      </c>
      <c r="AQ12" s="16">
        <v>0</v>
      </c>
      <c r="AR12" s="16">
        <v>0</v>
      </c>
    </row>
    <row r="13" spans="1:45" s="4" customFormat="1" ht="30" customHeight="1" x14ac:dyDescent="0.2">
      <c r="A13" s="63"/>
      <c r="B13" s="23" t="s">
        <v>9</v>
      </c>
      <c r="C13" s="16"/>
      <c r="D13" s="16"/>
      <c r="E13" s="16"/>
      <c r="F13" s="16"/>
      <c r="G13" s="16"/>
      <c r="H13" s="16"/>
      <c r="I13" s="16"/>
      <c r="J13" s="16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</row>
    <row r="14" spans="1:45" s="4" customFormat="1" ht="18.75" customHeight="1" x14ac:dyDescent="0.2">
      <c r="A14" s="63" t="s">
        <v>46</v>
      </c>
      <c r="B14" s="8" t="s">
        <v>5</v>
      </c>
      <c r="C14" s="16">
        <v>5967</v>
      </c>
      <c r="D14" s="17">
        <v>6549</v>
      </c>
      <c r="E14" s="17">
        <v>6540</v>
      </c>
      <c r="F14" s="16">
        <v>7421</v>
      </c>
      <c r="G14" s="16">
        <v>7471</v>
      </c>
      <c r="H14" s="16">
        <v>7566</v>
      </c>
      <c r="I14" s="16">
        <v>7696</v>
      </c>
      <c r="J14" s="16">
        <v>7806</v>
      </c>
      <c r="K14" s="18">
        <v>7947</v>
      </c>
      <c r="L14" s="18">
        <v>7988</v>
      </c>
      <c r="M14" s="18">
        <v>8184</v>
      </c>
      <c r="N14" s="18">
        <v>8340</v>
      </c>
      <c r="O14" s="18">
        <v>20100</v>
      </c>
      <c r="P14" s="18">
        <v>21150</v>
      </c>
      <c r="Q14" s="18">
        <v>21200</v>
      </c>
      <c r="R14" s="18">
        <v>24000</v>
      </c>
      <c r="S14" s="18">
        <v>24300</v>
      </c>
      <c r="T14" s="18">
        <v>24360</v>
      </c>
      <c r="U14" s="18">
        <v>24800</v>
      </c>
      <c r="V14" s="18">
        <v>25100</v>
      </c>
      <c r="W14" s="18">
        <v>25200</v>
      </c>
      <c r="X14" s="18">
        <v>25300</v>
      </c>
      <c r="Y14" s="18">
        <v>25900</v>
      </c>
      <c r="Z14" s="18">
        <v>26030</v>
      </c>
      <c r="AA14" s="18">
        <v>26000</v>
      </c>
      <c r="AB14" s="18">
        <v>26900</v>
      </c>
      <c r="AC14" s="18">
        <v>27040</v>
      </c>
      <c r="AD14" s="18">
        <v>26400</v>
      </c>
      <c r="AE14" s="18">
        <v>27700</v>
      </c>
      <c r="AF14" s="18">
        <v>27900</v>
      </c>
      <c r="AG14" s="18">
        <v>27000</v>
      </c>
      <c r="AH14" s="18">
        <v>28600</v>
      </c>
      <c r="AI14" s="18">
        <v>28820</v>
      </c>
      <c r="AJ14" s="18">
        <v>27500</v>
      </c>
      <c r="AK14" s="18">
        <v>29500</v>
      </c>
      <c r="AL14" s="18">
        <v>29740</v>
      </c>
      <c r="AM14" s="18">
        <v>28300</v>
      </c>
      <c r="AN14" s="18">
        <v>30500</v>
      </c>
      <c r="AO14" s="18">
        <v>30780</v>
      </c>
      <c r="AP14" s="18">
        <v>29100</v>
      </c>
      <c r="AQ14" s="18">
        <v>31400</v>
      </c>
      <c r="AR14" s="18">
        <v>31700</v>
      </c>
    </row>
    <row r="15" spans="1:45" s="4" customFormat="1" ht="30" customHeight="1" x14ac:dyDescent="0.2">
      <c r="A15" s="63"/>
      <c r="B15" s="23" t="s">
        <v>9</v>
      </c>
      <c r="C15" s="16">
        <v>125.7</v>
      </c>
      <c r="D15" s="17">
        <v>109.7</v>
      </c>
      <c r="E15" s="17">
        <v>99.9</v>
      </c>
      <c r="F15" s="15">
        <f>F14/E14*100</f>
        <v>113.47094801223241</v>
      </c>
      <c r="G15" s="15">
        <f>G14/E14*100</f>
        <v>114.23547400611621</v>
      </c>
      <c r="H15" s="15">
        <f>H14/E14*100</f>
        <v>115.6880733944954</v>
      </c>
      <c r="I15" s="15">
        <f>I14/F14*100</f>
        <v>103.70570004042581</v>
      </c>
      <c r="J15" s="15">
        <f t="shared" ref="J15:AR15" si="2">J14/G14*100</f>
        <v>104.48400481863204</v>
      </c>
      <c r="K15" s="15">
        <f t="shared" si="2"/>
        <v>105.03568596352102</v>
      </c>
      <c r="L15" s="15">
        <f t="shared" si="2"/>
        <v>103.7941787941788</v>
      </c>
      <c r="M15" s="15">
        <f t="shared" si="2"/>
        <v>104.84242890084549</v>
      </c>
      <c r="N15" s="15">
        <f t="shared" si="2"/>
        <v>104.9452623631559</v>
      </c>
      <c r="O15" s="15">
        <f t="shared" si="2"/>
        <v>251.62744116174261</v>
      </c>
      <c r="P15" s="15">
        <f t="shared" si="2"/>
        <v>258.43108504398828</v>
      </c>
      <c r="Q15" s="15">
        <f t="shared" si="2"/>
        <v>254.19664268585134</v>
      </c>
      <c r="R15" s="15">
        <f t="shared" si="2"/>
        <v>119.40298507462686</v>
      </c>
      <c r="S15" s="15">
        <f t="shared" si="2"/>
        <v>114.89361702127661</v>
      </c>
      <c r="T15" s="15">
        <f t="shared" si="2"/>
        <v>114.9056603773585</v>
      </c>
      <c r="U15" s="15">
        <f t="shared" si="2"/>
        <v>103.33333333333334</v>
      </c>
      <c r="V15" s="15">
        <f t="shared" si="2"/>
        <v>103.29218106995886</v>
      </c>
      <c r="W15" s="15">
        <f t="shared" si="2"/>
        <v>103.44827586206897</v>
      </c>
      <c r="X15" s="15">
        <f t="shared" si="2"/>
        <v>102.01612903225808</v>
      </c>
      <c r="Y15" s="15">
        <f t="shared" si="2"/>
        <v>103.18725099601593</v>
      </c>
      <c r="Z15" s="15">
        <f t="shared" si="2"/>
        <v>103.2936507936508</v>
      </c>
      <c r="AA15" s="15">
        <f t="shared" si="2"/>
        <v>102.76679841897234</v>
      </c>
      <c r="AB15" s="15">
        <f t="shared" si="2"/>
        <v>103.86100386100385</v>
      </c>
      <c r="AC15" s="15">
        <f t="shared" si="2"/>
        <v>103.88013830195928</v>
      </c>
      <c r="AD15" s="15">
        <f t="shared" si="2"/>
        <v>101.53846153846153</v>
      </c>
      <c r="AE15" s="15">
        <f t="shared" si="2"/>
        <v>102.97397769516729</v>
      </c>
      <c r="AF15" s="15">
        <f t="shared" si="2"/>
        <v>103.18047337278107</v>
      </c>
      <c r="AG15" s="15">
        <f t="shared" si="2"/>
        <v>102.27272727272727</v>
      </c>
      <c r="AH15" s="15">
        <f t="shared" si="2"/>
        <v>103.24909747292419</v>
      </c>
      <c r="AI15" s="15">
        <f t="shared" si="2"/>
        <v>103.29749103942652</v>
      </c>
      <c r="AJ15" s="15">
        <f t="shared" si="2"/>
        <v>101.85185185185186</v>
      </c>
      <c r="AK15" s="15">
        <f t="shared" si="2"/>
        <v>103.14685314685315</v>
      </c>
      <c r="AL15" s="15">
        <f t="shared" si="2"/>
        <v>103.19222761970855</v>
      </c>
      <c r="AM15" s="15">
        <f t="shared" si="2"/>
        <v>102.90909090909091</v>
      </c>
      <c r="AN15" s="15">
        <f t="shared" si="2"/>
        <v>103.38983050847457</v>
      </c>
      <c r="AO15" s="15">
        <f t="shared" si="2"/>
        <v>103.49697377269671</v>
      </c>
      <c r="AP15" s="15">
        <f t="shared" si="2"/>
        <v>102.8268551236749</v>
      </c>
      <c r="AQ15" s="15">
        <f t="shared" si="2"/>
        <v>102.95081967213116</v>
      </c>
      <c r="AR15" s="15">
        <f t="shared" si="2"/>
        <v>102.98895386614686</v>
      </c>
    </row>
    <row r="16" spans="1:45" s="4" customFormat="1" ht="18.75" customHeight="1" x14ac:dyDescent="0.2">
      <c r="A16" s="63" t="s">
        <v>47</v>
      </c>
      <c r="B16" s="8" t="s">
        <v>5</v>
      </c>
      <c r="C16" s="16">
        <v>33.9</v>
      </c>
      <c r="D16" s="16">
        <v>35.799999999999997</v>
      </c>
      <c r="E16" s="16">
        <v>40.1</v>
      </c>
      <c r="F16" s="24">
        <v>48.4</v>
      </c>
      <c r="G16" s="25">
        <v>48.5</v>
      </c>
      <c r="H16" s="25">
        <v>48.6</v>
      </c>
      <c r="I16" s="24">
        <v>49.9</v>
      </c>
      <c r="J16" s="25">
        <v>50.1</v>
      </c>
      <c r="K16" s="25">
        <v>50.2</v>
      </c>
      <c r="L16" s="24">
        <v>51.6</v>
      </c>
      <c r="M16" s="25">
        <v>51.9</v>
      </c>
      <c r="N16" s="25">
        <v>52</v>
      </c>
      <c r="O16" s="14">
        <f>L16*O17/100</f>
        <v>52.735200000000006</v>
      </c>
      <c r="P16" s="14">
        <f t="shared" ref="P16:AR16" si="3">M16*P17/100</f>
        <v>53.093699999999998</v>
      </c>
      <c r="Q16" s="14">
        <f t="shared" si="3"/>
        <v>53.351999999999997</v>
      </c>
      <c r="R16" s="14">
        <f t="shared" si="3"/>
        <v>53.895374400000009</v>
      </c>
      <c r="S16" s="14">
        <f t="shared" si="3"/>
        <v>54.314855099999996</v>
      </c>
      <c r="T16" s="14">
        <f t="shared" si="3"/>
        <v>54.739151999999997</v>
      </c>
      <c r="U16" s="14">
        <f t="shared" si="3"/>
        <v>55.081072636800009</v>
      </c>
      <c r="V16" s="14">
        <f t="shared" si="3"/>
        <v>55.564096767300001</v>
      </c>
      <c r="W16" s="14">
        <f t="shared" si="3"/>
        <v>56.162369951999992</v>
      </c>
      <c r="X16" s="14">
        <f t="shared" si="3"/>
        <v>56.182694089536007</v>
      </c>
      <c r="Y16" s="14">
        <f t="shared" si="3"/>
        <v>56.675378702646</v>
      </c>
      <c r="Z16" s="14">
        <f t="shared" si="3"/>
        <v>57.397942090943985</v>
      </c>
      <c r="AA16" s="14">
        <f t="shared" si="3"/>
        <v>56.856886418610436</v>
      </c>
      <c r="AB16" s="14">
        <f t="shared" si="3"/>
        <v>57.298807868375107</v>
      </c>
      <c r="AC16" s="14">
        <f t="shared" si="3"/>
        <v>58.144115338126255</v>
      </c>
      <c r="AD16" s="14">
        <f t="shared" si="3"/>
        <v>57.539169055633764</v>
      </c>
      <c r="AE16" s="14">
        <f t="shared" si="3"/>
        <v>57.929094754927227</v>
      </c>
      <c r="AF16" s="14">
        <f t="shared" si="3"/>
        <v>58.899988837521896</v>
      </c>
      <c r="AG16" s="14">
        <f t="shared" si="3"/>
        <v>58.229639084301368</v>
      </c>
      <c r="AH16" s="14">
        <f t="shared" si="3"/>
        <v>58.566314797231428</v>
      </c>
      <c r="AI16" s="14">
        <f t="shared" si="3"/>
        <v>59.665688692409674</v>
      </c>
      <c r="AJ16" s="14">
        <f t="shared" si="3"/>
        <v>58.928394753312986</v>
      </c>
      <c r="AK16" s="14">
        <f t="shared" si="3"/>
        <v>59.210544260000972</v>
      </c>
      <c r="AL16" s="14">
        <f t="shared" si="3"/>
        <v>60.441342645410998</v>
      </c>
      <c r="AM16" s="14">
        <f t="shared" si="3"/>
        <v>59.635535490352737</v>
      </c>
      <c r="AN16" s="14">
        <f t="shared" si="3"/>
        <v>59.861860246860978</v>
      </c>
      <c r="AO16" s="14">
        <f t="shared" si="3"/>
        <v>61.227080099801341</v>
      </c>
      <c r="AP16" s="14">
        <f t="shared" si="3"/>
        <v>60.351161916236968</v>
      </c>
      <c r="AQ16" s="14">
        <f t="shared" si="3"/>
        <v>60.520340709576452</v>
      </c>
      <c r="AR16" s="45">
        <f t="shared" si="3"/>
        <v>62.023032141098753</v>
      </c>
      <c r="AS16" s="47"/>
    </row>
    <row r="17" spans="1:45" s="4" customFormat="1" ht="27" customHeight="1" x14ac:dyDescent="0.2">
      <c r="A17" s="63"/>
      <c r="B17" s="23" t="s">
        <v>9</v>
      </c>
      <c r="C17" s="16">
        <v>115.2</v>
      </c>
      <c r="D17" s="16">
        <v>105.6</v>
      </c>
      <c r="E17" s="16">
        <v>112</v>
      </c>
      <c r="F17" s="24">
        <v>120.7</v>
      </c>
      <c r="G17" s="25">
        <v>120.9</v>
      </c>
      <c r="H17" s="25">
        <v>121.2</v>
      </c>
      <c r="I17" s="24">
        <f>I16/F16*100</f>
        <v>103.099173553719</v>
      </c>
      <c r="J17" s="24">
        <f t="shared" ref="J17:N17" si="4">J16/G16*100</f>
        <v>103.29896907216497</v>
      </c>
      <c r="K17" s="24">
        <f t="shared" si="4"/>
        <v>103.29218106995886</v>
      </c>
      <c r="L17" s="24">
        <f t="shared" si="4"/>
        <v>103.40681362725452</v>
      </c>
      <c r="M17" s="24">
        <f t="shared" si="4"/>
        <v>103.59281437125748</v>
      </c>
      <c r="N17" s="24">
        <f t="shared" si="4"/>
        <v>103.58565737051792</v>
      </c>
      <c r="O17" s="24">
        <v>102.2</v>
      </c>
      <c r="P17" s="24">
        <v>102.3</v>
      </c>
      <c r="Q17" s="24">
        <v>102.6</v>
      </c>
      <c r="R17" s="24">
        <v>102.2</v>
      </c>
      <c r="S17" s="24">
        <v>102.3</v>
      </c>
      <c r="T17" s="24">
        <v>102.6</v>
      </c>
      <c r="U17" s="24">
        <v>102.2</v>
      </c>
      <c r="V17" s="24">
        <v>102.3</v>
      </c>
      <c r="W17" s="24">
        <v>102.6</v>
      </c>
      <c r="X17" s="24">
        <v>102</v>
      </c>
      <c r="Y17" s="24">
        <v>102</v>
      </c>
      <c r="Z17" s="24">
        <v>102.2</v>
      </c>
      <c r="AA17" s="24">
        <v>101.2</v>
      </c>
      <c r="AB17" s="24">
        <v>101.1</v>
      </c>
      <c r="AC17" s="24">
        <v>101.3</v>
      </c>
      <c r="AD17" s="24">
        <v>101.2</v>
      </c>
      <c r="AE17" s="24">
        <v>101.1</v>
      </c>
      <c r="AF17" s="24">
        <v>101.3</v>
      </c>
      <c r="AG17" s="24">
        <v>101.2</v>
      </c>
      <c r="AH17" s="24">
        <v>101.1</v>
      </c>
      <c r="AI17" s="24">
        <v>101.3</v>
      </c>
      <c r="AJ17" s="24">
        <v>101.2</v>
      </c>
      <c r="AK17" s="24">
        <v>101.1</v>
      </c>
      <c r="AL17" s="24">
        <v>101.3</v>
      </c>
      <c r="AM17" s="24">
        <v>101.2</v>
      </c>
      <c r="AN17" s="24">
        <v>101.1</v>
      </c>
      <c r="AO17" s="24">
        <v>101.3</v>
      </c>
      <c r="AP17" s="24">
        <v>101.2</v>
      </c>
      <c r="AQ17" s="24">
        <v>101.1</v>
      </c>
      <c r="AR17" s="46">
        <v>101.3</v>
      </c>
      <c r="AS17" s="48"/>
    </row>
    <row r="18" spans="1:45" s="4" customFormat="1" ht="18.75" customHeight="1" x14ac:dyDescent="0.2">
      <c r="A18" s="79" t="s">
        <v>51</v>
      </c>
      <c r="B18" s="8" t="s">
        <v>5</v>
      </c>
      <c r="C18" s="16">
        <v>37.9</v>
      </c>
      <c r="D18" s="16">
        <v>41.2</v>
      </c>
      <c r="E18" s="16">
        <v>40.6</v>
      </c>
      <c r="F18" s="24">
        <v>42.1</v>
      </c>
      <c r="G18" s="25">
        <v>42.3</v>
      </c>
      <c r="H18" s="25">
        <v>42.4</v>
      </c>
      <c r="I18" s="24">
        <v>43.7</v>
      </c>
      <c r="J18" s="25">
        <v>43.9</v>
      </c>
      <c r="K18" s="25">
        <v>44</v>
      </c>
      <c r="L18" s="24">
        <v>45.2</v>
      </c>
      <c r="M18" s="25">
        <v>45.5</v>
      </c>
      <c r="N18" s="25">
        <v>45.7</v>
      </c>
      <c r="O18" s="14">
        <f>L18*O19/100</f>
        <v>46.194400000000002</v>
      </c>
      <c r="P18" s="14">
        <f t="shared" ref="P18:AR18" si="5">M18*P19/100</f>
        <v>46.546499999999995</v>
      </c>
      <c r="Q18" s="14">
        <v>46.7</v>
      </c>
      <c r="R18" s="14">
        <f t="shared" si="5"/>
        <v>47.210676800000002</v>
      </c>
      <c r="S18" s="14">
        <f t="shared" si="5"/>
        <v>47.617069499999985</v>
      </c>
      <c r="T18" s="14">
        <f t="shared" si="5"/>
        <v>47.914200000000001</v>
      </c>
      <c r="U18" s="14">
        <f t="shared" si="5"/>
        <v>48.249311689599999</v>
      </c>
      <c r="V18" s="14">
        <f t="shared" si="5"/>
        <v>48.712262098499984</v>
      </c>
      <c r="W18" s="14">
        <f t="shared" si="5"/>
        <v>49.159969199999999</v>
      </c>
      <c r="X18" s="14">
        <f t="shared" si="5"/>
        <v>49.214297923391996</v>
      </c>
      <c r="Y18" s="14">
        <f t="shared" si="5"/>
        <v>49.68650734046998</v>
      </c>
      <c r="Z18" s="14">
        <f t="shared" si="5"/>
        <v>50.241488522400005</v>
      </c>
      <c r="AA18" s="14">
        <f t="shared" si="5"/>
        <v>49.804869498472698</v>
      </c>
      <c r="AB18" s="14">
        <f t="shared" si="5"/>
        <v>50.233058921215139</v>
      </c>
      <c r="AC18" s="14">
        <f t="shared" si="5"/>
        <v>50.894627873191205</v>
      </c>
      <c r="AD18" s="14">
        <f t="shared" si="5"/>
        <v>50.402527932454369</v>
      </c>
      <c r="AE18" s="14">
        <f t="shared" si="5"/>
        <v>50.785622569348504</v>
      </c>
      <c r="AF18" s="14">
        <f t="shared" si="5"/>
        <v>51.55625803554269</v>
      </c>
      <c r="AG18" s="14">
        <f t="shared" si="5"/>
        <v>51.007358267643824</v>
      </c>
      <c r="AH18" s="14">
        <f t="shared" si="5"/>
        <v>51.344264417611342</v>
      </c>
      <c r="AI18" s="14">
        <f t="shared" si="5"/>
        <v>52.226489390004744</v>
      </c>
      <c r="AJ18" s="14">
        <f t="shared" si="5"/>
        <v>51.619446566855551</v>
      </c>
      <c r="AK18" s="14">
        <f t="shared" si="5"/>
        <v>51.909051326205059</v>
      </c>
      <c r="AL18" s="14">
        <f t="shared" si="5"/>
        <v>52.905433752074806</v>
      </c>
      <c r="AM18" s="14">
        <f t="shared" si="5"/>
        <v>52.23887992565782</v>
      </c>
      <c r="AN18" s="14">
        <f t="shared" si="5"/>
        <v>52.480050890793308</v>
      </c>
      <c r="AO18" s="14">
        <f t="shared" si="5"/>
        <v>53.593204390851781</v>
      </c>
      <c r="AP18" s="14">
        <f t="shared" si="5"/>
        <v>52.865746484765715</v>
      </c>
      <c r="AQ18" s="14">
        <f t="shared" si="5"/>
        <v>53.057331450592031</v>
      </c>
      <c r="AR18" s="45">
        <f t="shared" si="5"/>
        <v>54.289916047932856</v>
      </c>
      <c r="AS18" s="47"/>
    </row>
    <row r="19" spans="1:45" s="4" customFormat="1" ht="30" customHeight="1" x14ac:dyDescent="0.2">
      <c r="A19" s="80"/>
      <c r="B19" s="23" t="s">
        <v>9</v>
      </c>
      <c r="C19" s="16">
        <v>115.2</v>
      </c>
      <c r="D19" s="16">
        <v>108.7</v>
      </c>
      <c r="E19" s="16">
        <v>98.5</v>
      </c>
      <c r="F19" s="24">
        <v>103.6</v>
      </c>
      <c r="G19" s="25">
        <v>104.2</v>
      </c>
      <c r="H19" s="25">
        <v>104.4</v>
      </c>
      <c r="I19" s="24">
        <f>I18/F18*100</f>
        <v>103.80047505938244</v>
      </c>
      <c r="J19" s="24">
        <f t="shared" ref="J19:M19" si="6">J18/G18*100</f>
        <v>103.7825059101655</v>
      </c>
      <c r="K19" s="24">
        <f t="shared" si="6"/>
        <v>103.77358490566037</v>
      </c>
      <c r="L19" s="24">
        <f t="shared" si="6"/>
        <v>103.4324942791762</v>
      </c>
      <c r="M19" s="24">
        <f t="shared" si="6"/>
        <v>103.64464692482915</v>
      </c>
      <c r="N19" s="24">
        <v>103.8</v>
      </c>
      <c r="O19" s="24">
        <v>102.2</v>
      </c>
      <c r="P19" s="24">
        <v>102.3</v>
      </c>
      <c r="Q19" s="24">
        <v>102.6</v>
      </c>
      <c r="R19" s="24">
        <v>102.2</v>
      </c>
      <c r="S19" s="24">
        <v>102.3</v>
      </c>
      <c r="T19" s="24">
        <v>102.6</v>
      </c>
      <c r="U19" s="24">
        <v>102.2</v>
      </c>
      <c r="V19" s="24">
        <v>102.3</v>
      </c>
      <c r="W19" s="24">
        <v>102.6</v>
      </c>
      <c r="X19" s="24">
        <v>102</v>
      </c>
      <c r="Y19" s="24">
        <v>102</v>
      </c>
      <c r="Z19" s="24">
        <v>102.2</v>
      </c>
      <c r="AA19" s="24">
        <v>101.2</v>
      </c>
      <c r="AB19" s="24">
        <v>101.1</v>
      </c>
      <c r="AC19" s="24">
        <v>101.3</v>
      </c>
      <c r="AD19" s="24">
        <v>101.2</v>
      </c>
      <c r="AE19" s="24">
        <v>101.1</v>
      </c>
      <c r="AF19" s="24">
        <v>101.3</v>
      </c>
      <c r="AG19" s="24">
        <v>101.2</v>
      </c>
      <c r="AH19" s="24">
        <v>101.1</v>
      </c>
      <c r="AI19" s="24">
        <v>101.3</v>
      </c>
      <c r="AJ19" s="24">
        <v>101.2</v>
      </c>
      <c r="AK19" s="24">
        <v>101.1</v>
      </c>
      <c r="AL19" s="24">
        <v>101.3</v>
      </c>
      <c r="AM19" s="24">
        <v>101.2</v>
      </c>
      <c r="AN19" s="24">
        <v>101.1</v>
      </c>
      <c r="AO19" s="24">
        <v>101.3</v>
      </c>
      <c r="AP19" s="24">
        <v>101.2</v>
      </c>
      <c r="AQ19" s="24">
        <v>101.1</v>
      </c>
      <c r="AR19" s="24">
        <v>101.3</v>
      </c>
    </row>
    <row r="20" spans="1:45" s="4" customFormat="1" ht="18.75" customHeight="1" x14ac:dyDescent="0.2">
      <c r="A20" s="26" t="s">
        <v>16</v>
      </c>
      <c r="B20" s="23"/>
      <c r="C20" s="5"/>
      <c r="D20" s="5"/>
      <c r="E20" s="5"/>
      <c r="F20" s="12"/>
      <c r="G20" s="12"/>
      <c r="H20" s="12"/>
      <c r="I20" s="12"/>
      <c r="J20" s="12"/>
      <c r="K20" s="13"/>
      <c r="L20" s="13"/>
      <c r="M20" s="13"/>
      <c r="N20" s="13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</row>
    <row r="21" spans="1:45" s="4" customFormat="1" ht="18.75" customHeight="1" x14ac:dyDescent="0.2">
      <c r="A21" s="81" t="s">
        <v>13</v>
      </c>
      <c r="B21" s="8" t="s">
        <v>5</v>
      </c>
      <c r="C21" s="5">
        <v>10902</v>
      </c>
      <c r="D21" s="5">
        <v>10858</v>
      </c>
      <c r="E21" s="5">
        <v>10670</v>
      </c>
      <c r="F21" s="5">
        <v>11340</v>
      </c>
      <c r="G21" s="5">
        <v>11560</v>
      </c>
      <c r="H21" s="5">
        <v>11600</v>
      </c>
      <c r="I21" s="5">
        <v>11750</v>
      </c>
      <c r="J21" s="5">
        <v>12120</v>
      </c>
      <c r="K21" s="6">
        <v>12180</v>
      </c>
      <c r="L21" s="6">
        <v>12600</v>
      </c>
      <c r="M21" s="6">
        <v>12840</v>
      </c>
      <c r="N21" s="6">
        <v>12850</v>
      </c>
      <c r="O21" s="19">
        <f>L21*1.025*O22/100</f>
        <v>12914.999999999998</v>
      </c>
      <c r="P21" s="19">
        <f t="shared" ref="P21:AR21" si="7">M21*1.025*P22/100</f>
        <v>13174.160999999996</v>
      </c>
      <c r="Q21" s="19">
        <f t="shared" si="7"/>
        <v>13197.592499999997</v>
      </c>
      <c r="R21" s="19">
        <f t="shared" si="7"/>
        <v>13237.874999999995</v>
      </c>
      <c r="S21" s="19">
        <f t="shared" si="7"/>
        <v>13517.018540024996</v>
      </c>
      <c r="T21" s="19">
        <f t="shared" si="7"/>
        <v>13554.587377124997</v>
      </c>
      <c r="U21" s="19">
        <f t="shared" si="7"/>
        <v>13568.821874999992</v>
      </c>
      <c r="V21" s="19">
        <f t="shared" si="7"/>
        <v>13868.798947529143</v>
      </c>
      <c r="W21" s="19">
        <f t="shared" si="7"/>
        <v>13921.238965676226</v>
      </c>
      <c r="X21" s="19">
        <f t="shared" si="7"/>
        <v>13908.04242187499</v>
      </c>
      <c r="Y21" s="19">
        <f t="shared" si="7"/>
        <v>14229.734440138587</v>
      </c>
      <c r="Z21" s="19">
        <f t="shared" si="7"/>
        <v>14297.808479697767</v>
      </c>
      <c r="AA21" s="19">
        <f t="shared" si="7"/>
        <v>14255.743482421862</v>
      </c>
      <c r="AB21" s="19">
        <f t="shared" si="7"/>
        <v>14600.063278943193</v>
      </c>
      <c r="AC21" s="19">
        <f t="shared" si="7"/>
        <v>14684.564199073591</v>
      </c>
      <c r="AD21" s="19">
        <f t="shared" si="7"/>
        <v>14612.137069482407</v>
      </c>
      <c r="AE21" s="19">
        <f t="shared" si="7"/>
        <v>14980.029925777686</v>
      </c>
      <c r="AF21" s="19">
        <f t="shared" si="7"/>
        <v>15081.781660658531</v>
      </c>
      <c r="AG21" s="19">
        <f t="shared" si="7"/>
        <v>14977.440496219466</v>
      </c>
      <c r="AH21" s="19">
        <f t="shared" si="7"/>
        <v>15369.885204596048</v>
      </c>
      <c r="AI21" s="19">
        <f t="shared" si="7"/>
        <v>15489.743854579343</v>
      </c>
      <c r="AJ21" s="19">
        <f t="shared" si="7"/>
        <v>15351.876508624951</v>
      </c>
      <c r="AK21" s="19">
        <f t="shared" si="7"/>
        <v>15769.886467045657</v>
      </c>
      <c r="AL21" s="19">
        <f t="shared" si="7"/>
        <v>15908.741425845714</v>
      </c>
      <c r="AM21" s="19">
        <f t="shared" si="7"/>
        <v>15735.673421340576</v>
      </c>
      <c r="AN21" s="19">
        <f t="shared" si="7"/>
        <v>16180.297762350518</v>
      </c>
      <c r="AO21" s="19">
        <f t="shared" si="7"/>
        <v>16339.072881414839</v>
      </c>
      <c r="AP21" s="19">
        <f t="shared" si="7"/>
        <v>16129.065256874088</v>
      </c>
      <c r="AQ21" s="19">
        <f t="shared" si="7"/>
        <v>16601.390011615687</v>
      </c>
      <c r="AR21" s="19">
        <f t="shared" si="7"/>
        <v>16781.044802857108</v>
      </c>
    </row>
    <row r="22" spans="1:45" s="4" customFormat="1" ht="30" customHeight="1" x14ac:dyDescent="0.2">
      <c r="A22" s="81"/>
      <c r="B22" s="23" t="s">
        <v>7</v>
      </c>
      <c r="C22" s="5">
        <v>101</v>
      </c>
      <c r="D22" s="5">
        <v>107</v>
      </c>
      <c r="E22" s="5">
        <v>98.2</v>
      </c>
      <c r="F22" s="5">
        <v>103.2</v>
      </c>
      <c r="G22" s="5">
        <v>105.2</v>
      </c>
      <c r="H22" s="5">
        <v>105.3</v>
      </c>
      <c r="I22" s="5">
        <v>100.1</v>
      </c>
      <c r="J22" s="5">
        <v>101.3</v>
      </c>
      <c r="K22" s="6">
        <v>101.5</v>
      </c>
      <c r="L22" s="6">
        <v>100.1</v>
      </c>
      <c r="M22" s="6">
        <v>102</v>
      </c>
      <c r="N22" s="6">
        <v>102.1</v>
      </c>
      <c r="O22" s="6">
        <v>100</v>
      </c>
      <c r="P22" s="6">
        <v>100.1</v>
      </c>
      <c r="Q22" s="6">
        <v>100.2</v>
      </c>
      <c r="R22" s="6">
        <v>100</v>
      </c>
      <c r="S22" s="6">
        <v>100.1</v>
      </c>
      <c r="T22" s="6">
        <v>100.2</v>
      </c>
      <c r="U22" s="6">
        <v>100</v>
      </c>
      <c r="V22" s="6">
        <v>100.1</v>
      </c>
      <c r="W22" s="6">
        <v>100.2</v>
      </c>
      <c r="X22" s="6">
        <v>100</v>
      </c>
      <c r="Y22" s="6">
        <v>100.1</v>
      </c>
      <c r="Z22" s="6">
        <v>100.2</v>
      </c>
      <c r="AA22" s="6">
        <v>100</v>
      </c>
      <c r="AB22" s="6">
        <v>100.1</v>
      </c>
      <c r="AC22" s="6">
        <v>100.2</v>
      </c>
      <c r="AD22" s="6">
        <v>100</v>
      </c>
      <c r="AE22" s="6">
        <v>100.1</v>
      </c>
      <c r="AF22" s="6">
        <v>100.2</v>
      </c>
      <c r="AG22" s="6">
        <v>100</v>
      </c>
      <c r="AH22" s="6">
        <v>100.1</v>
      </c>
      <c r="AI22" s="6">
        <v>100.2</v>
      </c>
      <c r="AJ22" s="6">
        <v>100</v>
      </c>
      <c r="AK22" s="6">
        <v>100.1</v>
      </c>
      <c r="AL22" s="6">
        <v>100.2</v>
      </c>
      <c r="AM22" s="6">
        <v>100</v>
      </c>
      <c r="AN22" s="6">
        <v>100.1</v>
      </c>
      <c r="AO22" s="6">
        <v>100.2</v>
      </c>
      <c r="AP22" s="6">
        <v>100</v>
      </c>
      <c r="AQ22" s="6">
        <v>100.1</v>
      </c>
      <c r="AR22" s="6">
        <v>100.2</v>
      </c>
    </row>
    <row r="23" spans="1:45" s="4" customFormat="1" ht="18.75" customHeight="1" x14ac:dyDescent="0.2">
      <c r="A23" s="26" t="s">
        <v>17</v>
      </c>
      <c r="B23" s="23"/>
      <c r="C23" s="5"/>
      <c r="D23" s="5"/>
      <c r="E23" s="5"/>
      <c r="F23" s="5"/>
      <c r="G23" s="5"/>
      <c r="H23" s="5"/>
      <c r="I23" s="5"/>
      <c r="J23" s="5">
        <v>1.026</v>
      </c>
      <c r="K23" s="6"/>
      <c r="L23" s="6"/>
      <c r="M23" s="6">
        <v>1.0249999999999999</v>
      </c>
      <c r="N23" s="6"/>
      <c r="O23" s="6"/>
      <c r="P23" s="6"/>
      <c r="Q23" s="6"/>
      <c r="R23" s="6"/>
      <c r="S23" s="6">
        <v>1.03</v>
      </c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</row>
    <row r="24" spans="1:45" s="4" customFormat="1" ht="18.75" customHeight="1" x14ac:dyDescent="0.2">
      <c r="A24" s="81" t="s">
        <v>14</v>
      </c>
      <c r="B24" s="8" t="s">
        <v>5</v>
      </c>
      <c r="C24" s="5">
        <v>2930</v>
      </c>
      <c r="D24" s="5">
        <v>5716.1</v>
      </c>
      <c r="E24" s="5">
        <v>2817</v>
      </c>
      <c r="F24" s="5">
        <v>4642</v>
      </c>
      <c r="G24" s="5">
        <v>4706</v>
      </c>
      <c r="H24" s="5">
        <v>4885</v>
      </c>
      <c r="I24" s="5">
        <v>5116</v>
      </c>
      <c r="J24" s="5">
        <v>5621</v>
      </c>
      <c r="K24" s="6">
        <v>5887</v>
      </c>
      <c r="L24" s="6">
        <v>11800</v>
      </c>
      <c r="M24" s="6">
        <v>13747</v>
      </c>
      <c r="N24" s="6">
        <v>14080</v>
      </c>
      <c r="O24" s="6">
        <v>6844</v>
      </c>
      <c r="P24" s="27">
        <v>8149</v>
      </c>
      <c r="Q24" s="27">
        <v>8200</v>
      </c>
      <c r="R24" s="6">
        <v>2608</v>
      </c>
      <c r="S24" s="6">
        <v>3254</v>
      </c>
      <c r="T24" s="6">
        <v>3320</v>
      </c>
      <c r="U24" s="6">
        <v>2686</v>
      </c>
      <c r="V24" s="6">
        <v>3368</v>
      </c>
      <c r="W24" s="6">
        <v>3444</v>
      </c>
      <c r="X24" s="6">
        <v>3335</v>
      </c>
      <c r="Y24" s="6">
        <v>3470</v>
      </c>
      <c r="Z24" s="6">
        <v>3558</v>
      </c>
      <c r="AA24" s="6">
        <v>3606</v>
      </c>
      <c r="AB24" s="6">
        <v>3634</v>
      </c>
      <c r="AC24" s="6">
        <v>3734</v>
      </c>
      <c r="AD24" s="6">
        <v>3717</v>
      </c>
      <c r="AE24" s="6">
        <v>3769</v>
      </c>
      <c r="AF24" s="6">
        <v>3881</v>
      </c>
      <c r="AG24" s="6">
        <v>3826</v>
      </c>
      <c r="AH24" s="6">
        <v>3901</v>
      </c>
      <c r="AI24" s="6">
        <v>4025</v>
      </c>
      <c r="AJ24" s="6">
        <v>3940</v>
      </c>
      <c r="AK24" s="6">
        <v>4034</v>
      </c>
      <c r="AL24" s="6">
        <v>4167</v>
      </c>
      <c r="AM24" s="6">
        <v>4060</v>
      </c>
      <c r="AN24" s="6">
        <v>4160</v>
      </c>
      <c r="AO24" s="6">
        <v>4297</v>
      </c>
      <c r="AP24" s="6">
        <v>4180</v>
      </c>
      <c r="AQ24" s="6">
        <v>4348</v>
      </c>
      <c r="AR24" s="6">
        <v>4501</v>
      </c>
    </row>
    <row r="25" spans="1:45" s="4" customFormat="1" ht="33.75" customHeight="1" x14ac:dyDescent="0.2">
      <c r="A25" s="81"/>
      <c r="B25" s="23" t="s">
        <v>7</v>
      </c>
      <c r="C25" s="5">
        <v>81.7</v>
      </c>
      <c r="D25" s="5">
        <v>183.2</v>
      </c>
      <c r="E25" s="5">
        <v>47.8</v>
      </c>
      <c r="F25" s="5">
        <v>160</v>
      </c>
      <c r="G25" s="5">
        <v>162.5</v>
      </c>
      <c r="H25" s="5">
        <v>170</v>
      </c>
      <c r="I25" s="5">
        <v>107</v>
      </c>
      <c r="J25" s="5">
        <v>116.4</v>
      </c>
      <c r="K25" s="6">
        <v>117</v>
      </c>
      <c r="L25" s="6">
        <v>225</v>
      </c>
      <c r="M25" s="6">
        <v>238.6</v>
      </c>
      <c r="N25" s="6">
        <v>239</v>
      </c>
      <c r="O25" s="6">
        <v>58</v>
      </c>
      <c r="P25" s="28">
        <v>59.3</v>
      </c>
      <c r="Q25" s="28">
        <v>58.2</v>
      </c>
      <c r="R25" s="6">
        <v>37</v>
      </c>
      <c r="S25" s="6">
        <v>38.700000000000003</v>
      </c>
      <c r="T25" s="6">
        <v>39.299999999999997</v>
      </c>
      <c r="U25" s="6">
        <v>100</v>
      </c>
      <c r="V25" s="6">
        <v>100.5</v>
      </c>
      <c r="W25" s="6">
        <v>101</v>
      </c>
      <c r="X25" s="6">
        <v>100</v>
      </c>
      <c r="Y25" s="6">
        <v>100.5</v>
      </c>
      <c r="Z25" s="6">
        <v>101</v>
      </c>
      <c r="AA25" s="6">
        <v>100</v>
      </c>
      <c r="AB25" s="6">
        <v>100.5</v>
      </c>
      <c r="AC25" s="6">
        <v>101</v>
      </c>
      <c r="AD25" s="6">
        <v>100</v>
      </c>
      <c r="AE25" s="6">
        <v>100.5</v>
      </c>
      <c r="AF25" s="6">
        <v>101</v>
      </c>
      <c r="AG25" s="6">
        <v>100</v>
      </c>
      <c r="AH25" s="6">
        <v>100.5</v>
      </c>
      <c r="AI25" s="6">
        <v>101</v>
      </c>
      <c r="AJ25" s="6">
        <v>100</v>
      </c>
      <c r="AK25" s="6">
        <v>100.5</v>
      </c>
      <c r="AL25" s="6">
        <v>101</v>
      </c>
      <c r="AM25" s="6">
        <v>100</v>
      </c>
      <c r="AN25" s="6">
        <v>100.5</v>
      </c>
      <c r="AO25" s="6">
        <v>101</v>
      </c>
      <c r="AP25" s="6">
        <v>100</v>
      </c>
      <c r="AQ25" s="6">
        <v>100.5</v>
      </c>
      <c r="AR25" s="6">
        <v>101</v>
      </c>
    </row>
    <row r="26" spans="1:45" s="4" customFormat="1" ht="19.5" customHeight="1" x14ac:dyDescent="0.2">
      <c r="A26" s="29" t="s">
        <v>18</v>
      </c>
      <c r="B26" s="23"/>
      <c r="C26" s="5"/>
      <c r="D26" s="5"/>
      <c r="E26" s="5"/>
      <c r="F26" s="5"/>
      <c r="G26" s="5"/>
      <c r="H26" s="5"/>
      <c r="I26" s="5"/>
      <c r="J26" s="5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</row>
    <row r="27" spans="1:45" s="4" customFormat="1" ht="18.75" customHeight="1" x14ac:dyDescent="0.2">
      <c r="A27" s="81" t="s">
        <v>15</v>
      </c>
      <c r="B27" s="8" t="s">
        <v>5</v>
      </c>
      <c r="C27" s="5">
        <v>1515</v>
      </c>
      <c r="D27" s="5">
        <v>692</v>
      </c>
      <c r="E27" s="5">
        <v>737</v>
      </c>
      <c r="F27" s="5">
        <v>751</v>
      </c>
      <c r="G27" s="5">
        <v>760</v>
      </c>
      <c r="H27" s="5">
        <v>761</v>
      </c>
      <c r="I27" s="5">
        <v>774</v>
      </c>
      <c r="J27" s="5">
        <v>792</v>
      </c>
      <c r="K27" s="6">
        <v>794</v>
      </c>
      <c r="L27" s="6">
        <v>805</v>
      </c>
      <c r="M27" s="6">
        <v>833</v>
      </c>
      <c r="N27" s="6">
        <v>837</v>
      </c>
      <c r="O27" s="19">
        <f>L27*1.05*O28/100</f>
        <v>845.25</v>
      </c>
      <c r="P27" s="19">
        <f t="shared" ref="P27:AR27" si="8">M27*1.05*P28/100</f>
        <v>883.39650000000006</v>
      </c>
      <c r="Q27" s="19">
        <f t="shared" si="8"/>
        <v>887.63850000000002</v>
      </c>
      <c r="R27" s="19">
        <f t="shared" si="8"/>
        <v>887.51250000000005</v>
      </c>
      <c r="S27" s="19">
        <f t="shared" si="8"/>
        <v>934.98685560000013</v>
      </c>
      <c r="T27" s="19">
        <f t="shared" si="8"/>
        <v>939.47658840000008</v>
      </c>
      <c r="U27" s="19">
        <f t="shared" si="8"/>
        <v>931.88812499999995</v>
      </c>
      <c r="V27" s="19">
        <f t="shared" si="8"/>
        <v>986.64487937190017</v>
      </c>
      <c r="W27" s="19">
        <f t="shared" si="8"/>
        <v>991.38266990910006</v>
      </c>
      <c r="X27" s="19">
        <f t="shared" si="8"/>
        <v>978.48253125000008</v>
      </c>
      <c r="Y27" s="19">
        <f t="shared" si="8"/>
        <v>1042.192986080538</v>
      </c>
      <c r="Z27" s="19">
        <f t="shared" si="8"/>
        <v>1047.1975142249823</v>
      </c>
      <c r="AA27" s="19">
        <f t="shared" si="8"/>
        <v>1027.4066578125</v>
      </c>
      <c r="AB27" s="19">
        <f t="shared" si="8"/>
        <v>1101.962753832257</v>
      </c>
      <c r="AC27" s="19">
        <f t="shared" si="8"/>
        <v>1107.2542916657849</v>
      </c>
      <c r="AD27" s="19">
        <f t="shared" si="8"/>
        <v>1078.7769907031252</v>
      </c>
      <c r="AE27" s="19">
        <f t="shared" si="8"/>
        <v>1167.4744395475848</v>
      </c>
      <c r="AF27" s="19">
        <f t="shared" si="8"/>
        <v>1173.0805593053158</v>
      </c>
      <c r="AG27" s="19">
        <f t="shared" si="8"/>
        <v>1132.7158402382815</v>
      </c>
      <c r="AH27" s="19">
        <f t="shared" si="8"/>
        <v>1238.1066431402137</v>
      </c>
      <c r="AI27" s="19">
        <f t="shared" si="8"/>
        <v>1244.0519331432874</v>
      </c>
      <c r="AJ27" s="19">
        <f t="shared" si="8"/>
        <v>1189.3516322501957</v>
      </c>
      <c r="AK27" s="19">
        <f t="shared" si="8"/>
        <v>1319.5121549266828</v>
      </c>
      <c r="AL27" s="19">
        <f t="shared" si="8"/>
        <v>1325.8483477474585</v>
      </c>
      <c r="AM27" s="19">
        <f t="shared" si="8"/>
        <v>1248.8192138627055</v>
      </c>
      <c r="AN27" s="19">
        <f t="shared" si="8"/>
        <v>1413.1975179264773</v>
      </c>
      <c r="AO27" s="19">
        <f t="shared" si="8"/>
        <v>1419.9835804375282</v>
      </c>
      <c r="AP27" s="19">
        <f t="shared" si="8"/>
        <v>1311.2601745558409</v>
      </c>
      <c r="AQ27" s="19">
        <f t="shared" si="8"/>
        <v>1516.5022564869028</v>
      </c>
      <c r="AR27" s="19">
        <f t="shared" si="8"/>
        <v>1523.7843801675117</v>
      </c>
    </row>
    <row r="28" spans="1:45" s="4" customFormat="1" ht="30" customHeight="1" x14ac:dyDescent="0.2">
      <c r="A28" s="81"/>
      <c r="B28" s="23" t="s">
        <v>7</v>
      </c>
      <c r="C28" s="5">
        <v>81.900000000000006</v>
      </c>
      <c r="D28" s="5">
        <v>43.4</v>
      </c>
      <c r="E28" s="5">
        <v>100.3</v>
      </c>
      <c r="F28" s="5">
        <v>102</v>
      </c>
      <c r="G28" s="5">
        <v>103</v>
      </c>
      <c r="H28" s="5">
        <v>103.2</v>
      </c>
      <c r="I28" s="5">
        <v>102</v>
      </c>
      <c r="J28" s="5">
        <v>103.2</v>
      </c>
      <c r="K28" s="6">
        <v>103.3</v>
      </c>
      <c r="L28" s="6">
        <v>102</v>
      </c>
      <c r="M28" s="6">
        <v>103.1</v>
      </c>
      <c r="N28" s="6">
        <v>103.4</v>
      </c>
      <c r="O28" s="6">
        <v>100</v>
      </c>
      <c r="P28" s="6">
        <v>101</v>
      </c>
      <c r="Q28" s="6">
        <v>101</v>
      </c>
      <c r="R28" s="6">
        <v>100</v>
      </c>
      <c r="S28" s="6">
        <v>100.8</v>
      </c>
      <c r="T28" s="6">
        <v>100.8</v>
      </c>
      <c r="U28" s="6">
        <v>100</v>
      </c>
      <c r="V28" s="6">
        <v>100.5</v>
      </c>
      <c r="W28" s="6">
        <v>100.5</v>
      </c>
      <c r="X28" s="6">
        <v>100</v>
      </c>
      <c r="Y28" s="6">
        <v>100.6</v>
      </c>
      <c r="Z28" s="6">
        <v>100.6</v>
      </c>
      <c r="AA28" s="6">
        <v>100</v>
      </c>
      <c r="AB28" s="6">
        <v>100.7</v>
      </c>
      <c r="AC28" s="6">
        <v>100.7</v>
      </c>
      <c r="AD28" s="6">
        <v>100</v>
      </c>
      <c r="AE28" s="6">
        <v>100.9</v>
      </c>
      <c r="AF28" s="6">
        <v>100.9</v>
      </c>
      <c r="AG28" s="6">
        <v>100</v>
      </c>
      <c r="AH28" s="6">
        <v>101</v>
      </c>
      <c r="AI28" s="6">
        <v>101</v>
      </c>
      <c r="AJ28" s="6">
        <v>100</v>
      </c>
      <c r="AK28" s="6">
        <v>101.5</v>
      </c>
      <c r="AL28" s="6">
        <v>101.5</v>
      </c>
      <c r="AM28" s="6">
        <v>100</v>
      </c>
      <c r="AN28" s="6">
        <v>102</v>
      </c>
      <c r="AO28" s="6">
        <v>102</v>
      </c>
      <c r="AP28" s="6">
        <v>100</v>
      </c>
      <c r="AQ28" s="6">
        <v>102.2</v>
      </c>
      <c r="AR28" s="6">
        <v>102.2</v>
      </c>
    </row>
    <row r="29" spans="1:45" s="4" customFormat="1" ht="18.75" customHeight="1" x14ac:dyDescent="0.2">
      <c r="A29" s="81" t="s">
        <v>19</v>
      </c>
      <c r="B29" s="22" t="s">
        <v>20</v>
      </c>
      <c r="C29" s="5">
        <v>18907</v>
      </c>
      <c r="D29" s="5">
        <v>18489</v>
      </c>
      <c r="E29" s="5">
        <v>18500</v>
      </c>
      <c r="F29" s="5">
        <v>17000</v>
      </c>
      <c r="G29" s="5">
        <v>17000</v>
      </c>
      <c r="H29" s="5">
        <v>17000</v>
      </c>
      <c r="I29" s="5">
        <v>17000</v>
      </c>
      <c r="J29" s="5">
        <v>17000</v>
      </c>
      <c r="K29" s="5">
        <v>17000</v>
      </c>
      <c r="L29" s="5">
        <v>17000</v>
      </c>
      <c r="M29" s="5">
        <v>17000</v>
      </c>
      <c r="N29" s="5">
        <v>17000</v>
      </c>
      <c r="O29" s="5">
        <v>17000</v>
      </c>
      <c r="P29" s="5">
        <v>17000</v>
      </c>
      <c r="Q29" s="5">
        <v>17000</v>
      </c>
      <c r="R29" s="5">
        <v>17000</v>
      </c>
      <c r="S29" s="5">
        <v>17000</v>
      </c>
      <c r="T29" s="5">
        <v>17000</v>
      </c>
      <c r="U29" s="5">
        <v>17000</v>
      </c>
      <c r="V29" s="5">
        <v>17000</v>
      </c>
      <c r="W29" s="5">
        <v>17000</v>
      </c>
      <c r="X29" s="5">
        <v>17000</v>
      </c>
      <c r="Y29" s="5">
        <v>17000</v>
      </c>
      <c r="Z29" s="5">
        <v>17000</v>
      </c>
      <c r="AA29" s="6">
        <v>17500</v>
      </c>
      <c r="AB29" s="6">
        <v>17500</v>
      </c>
      <c r="AC29" s="6">
        <v>17500</v>
      </c>
      <c r="AD29" s="6">
        <v>17500</v>
      </c>
      <c r="AE29" s="6">
        <v>17500</v>
      </c>
      <c r="AF29" s="6">
        <v>17500</v>
      </c>
      <c r="AG29" s="6">
        <v>17500</v>
      </c>
      <c r="AH29" s="6">
        <v>17500</v>
      </c>
      <c r="AI29" s="6">
        <v>17500</v>
      </c>
      <c r="AJ29" s="6">
        <v>17500</v>
      </c>
      <c r="AK29" s="6">
        <v>17500</v>
      </c>
      <c r="AL29" s="6">
        <v>17500</v>
      </c>
      <c r="AM29" s="6">
        <v>17500</v>
      </c>
      <c r="AN29" s="6">
        <v>17500</v>
      </c>
      <c r="AO29" s="6">
        <v>17500</v>
      </c>
      <c r="AP29" s="6">
        <v>17500</v>
      </c>
      <c r="AQ29" s="6">
        <v>17500</v>
      </c>
      <c r="AR29" s="6">
        <v>17500</v>
      </c>
    </row>
    <row r="30" spans="1:45" s="31" customFormat="1" ht="30" customHeight="1" x14ac:dyDescent="0.2">
      <c r="A30" s="81"/>
      <c r="B30" s="22" t="s">
        <v>21</v>
      </c>
      <c r="C30" s="30">
        <v>102.7</v>
      </c>
      <c r="D30" s="30">
        <v>97.8</v>
      </c>
      <c r="E30" s="30">
        <v>100</v>
      </c>
      <c r="F30" s="30">
        <v>91.9</v>
      </c>
      <c r="G30" s="30">
        <v>91.9</v>
      </c>
      <c r="H30" s="30">
        <v>91.9</v>
      </c>
      <c r="I30" s="30">
        <v>100</v>
      </c>
      <c r="J30" s="30">
        <v>100</v>
      </c>
      <c r="K30" s="30">
        <v>100</v>
      </c>
      <c r="L30" s="30">
        <v>100</v>
      </c>
      <c r="M30" s="30">
        <v>100</v>
      </c>
      <c r="N30" s="30">
        <v>100</v>
      </c>
      <c r="O30" s="30">
        <v>100</v>
      </c>
      <c r="P30" s="30">
        <v>100</v>
      </c>
      <c r="Q30" s="30">
        <v>100</v>
      </c>
      <c r="R30" s="30">
        <v>100</v>
      </c>
      <c r="S30" s="30">
        <v>100</v>
      </c>
      <c r="T30" s="30">
        <v>100</v>
      </c>
      <c r="U30" s="30">
        <v>100</v>
      </c>
      <c r="V30" s="30">
        <v>100</v>
      </c>
      <c r="W30" s="30">
        <v>100</v>
      </c>
      <c r="X30" s="30">
        <v>100</v>
      </c>
      <c r="Y30" s="30">
        <v>100</v>
      </c>
      <c r="Z30" s="30">
        <v>100</v>
      </c>
      <c r="AA30" s="30">
        <v>102.9</v>
      </c>
      <c r="AB30" s="30">
        <v>102.9</v>
      </c>
      <c r="AC30" s="30">
        <v>102.9</v>
      </c>
      <c r="AD30" s="30">
        <v>100</v>
      </c>
      <c r="AE30" s="30">
        <v>100</v>
      </c>
      <c r="AF30" s="30">
        <v>100</v>
      </c>
      <c r="AG30" s="30">
        <v>100</v>
      </c>
      <c r="AH30" s="30">
        <v>100</v>
      </c>
      <c r="AI30" s="30">
        <v>100</v>
      </c>
      <c r="AJ30" s="30">
        <v>100</v>
      </c>
      <c r="AK30" s="30">
        <v>100</v>
      </c>
      <c r="AL30" s="30">
        <v>100</v>
      </c>
      <c r="AM30" s="30">
        <v>100</v>
      </c>
      <c r="AN30" s="30">
        <v>100</v>
      </c>
      <c r="AO30" s="30">
        <v>100</v>
      </c>
      <c r="AP30" s="30">
        <v>100</v>
      </c>
      <c r="AQ30" s="30">
        <v>100</v>
      </c>
      <c r="AR30" s="30">
        <v>100</v>
      </c>
    </row>
    <row r="31" spans="1:45" s="31" customFormat="1" ht="22.5" customHeight="1" x14ac:dyDescent="0.2">
      <c r="A31" s="29" t="s">
        <v>22</v>
      </c>
      <c r="B31" s="22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</row>
    <row r="32" spans="1:45" s="31" customFormat="1" ht="14.25" customHeight="1" x14ac:dyDescent="0.2">
      <c r="A32" s="73" t="s">
        <v>23</v>
      </c>
      <c r="B32" s="8" t="s">
        <v>5</v>
      </c>
      <c r="C32" s="30">
        <v>1548</v>
      </c>
      <c r="D32" s="30">
        <v>1645</v>
      </c>
      <c r="E32" s="30">
        <v>1712</v>
      </c>
      <c r="F32" s="30">
        <v>1794</v>
      </c>
      <c r="G32" s="30">
        <v>1800</v>
      </c>
      <c r="H32" s="30">
        <v>1806</v>
      </c>
      <c r="I32" s="30">
        <v>1893</v>
      </c>
      <c r="J32" s="30">
        <v>1913</v>
      </c>
      <c r="K32" s="30">
        <v>1930</v>
      </c>
      <c r="L32" s="30">
        <v>1983</v>
      </c>
      <c r="M32" s="30">
        <v>2033</v>
      </c>
      <c r="N32" s="30">
        <v>2080</v>
      </c>
      <c r="O32" s="32">
        <f>L32*1.04*O33/100</f>
        <v>2082.9432000000002</v>
      </c>
      <c r="P32" s="32">
        <f t="shared" ref="P32:AR32" si="9">M32*1.04*P33/100</f>
        <v>2173.5209600000003</v>
      </c>
      <c r="Q32" s="32">
        <f t="shared" si="9"/>
        <v>2228.0960000000005</v>
      </c>
      <c r="R32" s="32">
        <f t="shared" si="9"/>
        <v>2187.9235372800003</v>
      </c>
      <c r="S32" s="32">
        <f t="shared" si="9"/>
        <v>2323.7547287552006</v>
      </c>
      <c r="T32" s="32">
        <f t="shared" si="9"/>
        <v>2386.7364352000009</v>
      </c>
      <c r="U32" s="32">
        <f t="shared" si="9"/>
        <v>2298.1948835589124</v>
      </c>
      <c r="V32" s="32">
        <f t="shared" si="9"/>
        <v>2484.3726556067604</v>
      </c>
      <c r="W32" s="32">
        <f t="shared" si="9"/>
        <v>2556.6720693862408</v>
      </c>
      <c r="X32" s="32">
        <f t="shared" si="9"/>
        <v>2414.0239056902815</v>
      </c>
      <c r="Y32" s="32">
        <f t="shared" si="9"/>
        <v>2661.2599886859616</v>
      </c>
      <c r="Z32" s="32">
        <f t="shared" si="9"/>
        <v>2741.3660596787026</v>
      </c>
      <c r="AA32" s="32">
        <f t="shared" si="9"/>
        <v>2535.6907105370719</v>
      </c>
      <c r="AB32" s="32">
        <f t="shared" si="9"/>
        <v>2850.7416998804019</v>
      </c>
      <c r="AC32" s="32">
        <f t="shared" si="9"/>
        <v>2939.4023438298923</v>
      </c>
      <c r="AD32" s="32">
        <f t="shared" si="9"/>
        <v>2663.4895223481408</v>
      </c>
      <c r="AE32" s="32">
        <f t="shared" si="9"/>
        <v>3053.7145089118872</v>
      </c>
      <c r="AF32" s="32">
        <f t="shared" si="9"/>
        <v>3151.7447691481634</v>
      </c>
      <c r="AG32" s="32">
        <f t="shared" si="9"/>
        <v>2797.7293942744873</v>
      </c>
      <c r="AH32" s="32">
        <f t="shared" si="9"/>
        <v>3271.1389819464134</v>
      </c>
      <c r="AI32" s="32">
        <f t="shared" si="9"/>
        <v>3379.4268112714262</v>
      </c>
      <c r="AJ32" s="32">
        <f t="shared" si="9"/>
        <v>2938.7349557459215</v>
      </c>
      <c r="AK32" s="32">
        <f t="shared" si="9"/>
        <v>3504.0440774609988</v>
      </c>
      <c r="AL32" s="32">
        <f t="shared" si="9"/>
        <v>3623.5566041176744</v>
      </c>
      <c r="AM32" s="32">
        <f t="shared" si="9"/>
        <v>3086.8471975155162</v>
      </c>
      <c r="AN32" s="32">
        <f t="shared" si="9"/>
        <v>3760.8204274573409</v>
      </c>
      <c r="AO32" s="32">
        <f t="shared" si="9"/>
        <v>3900.3963286722651</v>
      </c>
      <c r="AP32" s="32">
        <f t="shared" si="9"/>
        <v>3242.4242962702988</v>
      </c>
      <c r="AQ32" s="32">
        <f t="shared" si="9"/>
        <v>4036.4133483814153</v>
      </c>
      <c r="AR32" s="32">
        <f t="shared" si="9"/>
        <v>4198.3866081828264</v>
      </c>
    </row>
    <row r="33" spans="1:44" s="31" customFormat="1" ht="30" customHeight="1" x14ac:dyDescent="0.2">
      <c r="A33" s="74"/>
      <c r="B33" s="23" t="s">
        <v>7</v>
      </c>
      <c r="C33" s="30"/>
      <c r="D33" s="30">
        <v>99.9</v>
      </c>
      <c r="E33" s="30">
        <v>100.1</v>
      </c>
      <c r="F33" s="30">
        <v>101.2</v>
      </c>
      <c r="G33" s="30">
        <v>101.2</v>
      </c>
      <c r="H33" s="30">
        <v>101.2</v>
      </c>
      <c r="I33" s="30">
        <v>101.8</v>
      </c>
      <c r="J33" s="30">
        <v>102.4</v>
      </c>
      <c r="K33" s="30">
        <v>102.6</v>
      </c>
      <c r="L33" s="30">
        <v>100.8</v>
      </c>
      <c r="M33" s="30">
        <v>102.4</v>
      </c>
      <c r="N33" s="30">
        <v>103.8</v>
      </c>
      <c r="O33" s="30">
        <v>101</v>
      </c>
      <c r="P33" s="30">
        <v>102.8</v>
      </c>
      <c r="Q33" s="30">
        <v>103</v>
      </c>
      <c r="R33" s="30">
        <v>101</v>
      </c>
      <c r="S33" s="30">
        <v>102.8</v>
      </c>
      <c r="T33" s="30">
        <v>103</v>
      </c>
      <c r="U33" s="30">
        <v>101</v>
      </c>
      <c r="V33" s="30">
        <v>102.8</v>
      </c>
      <c r="W33" s="30">
        <v>103</v>
      </c>
      <c r="X33" s="30">
        <v>101</v>
      </c>
      <c r="Y33" s="30">
        <v>103</v>
      </c>
      <c r="Z33" s="30">
        <v>103.1</v>
      </c>
      <c r="AA33" s="30">
        <v>101</v>
      </c>
      <c r="AB33" s="30">
        <v>103</v>
      </c>
      <c r="AC33" s="30">
        <v>103.1</v>
      </c>
      <c r="AD33" s="30">
        <v>101</v>
      </c>
      <c r="AE33" s="30">
        <v>103</v>
      </c>
      <c r="AF33" s="30">
        <v>103.1</v>
      </c>
      <c r="AG33" s="30">
        <v>101</v>
      </c>
      <c r="AH33" s="30">
        <v>103</v>
      </c>
      <c r="AI33" s="30">
        <v>103.1</v>
      </c>
      <c r="AJ33" s="30">
        <v>101</v>
      </c>
      <c r="AK33" s="30">
        <v>103</v>
      </c>
      <c r="AL33" s="30">
        <v>103.1</v>
      </c>
      <c r="AM33" s="30">
        <v>101</v>
      </c>
      <c r="AN33" s="30">
        <v>103.2</v>
      </c>
      <c r="AO33" s="30">
        <v>103.5</v>
      </c>
      <c r="AP33" s="30">
        <v>101</v>
      </c>
      <c r="AQ33" s="30">
        <v>103.2</v>
      </c>
      <c r="AR33" s="30">
        <v>103.5</v>
      </c>
    </row>
    <row r="34" spans="1:44" s="31" customFormat="1" ht="15" customHeight="1" x14ac:dyDescent="0.2">
      <c r="A34" s="73" t="s">
        <v>24</v>
      </c>
      <c r="B34" s="8" t="s">
        <v>5</v>
      </c>
      <c r="C34" s="30">
        <v>28.4</v>
      </c>
      <c r="D34" s="30">
        <v>34.4</v>
      </c>
      <c r="E34" s="33">
        <v>34.6</v>
      </c>
      <c r="F34" s="30">
        <v>35.1</v>
      </c>
      <c r="G34" s="30">
        <v>35.6</v>
      </c>
      <c r="H34" s="30">
        <v>36.299999999999997</v>
      </c>
      <c r="I34" s="30">
        <v>36.5</v>
      </c>
      <c r="J34" s="30">
        <v>37.1</v>
      </c>
      <c r="K34" s="30">
        <v>38.5</v>
      </c>
      <c r="L34" s="30">
        <v>38.6</v>
      </c>
      <c r="M34" s="30">
        <v>39.299999999999997</v>
      </c>
      <c r="N34" s="30">
        <v>41</v>
      </c>
      <c r="O34" s="33">
        <f>L34*1.035*O35/100</f>
        <v>40.35051</v>
      </c>
      <c r="P34" s="33">
        <f t="shared" ref="P34:AR34" si="10">M34*1.035*P35/100</f>
        <v>41.692387499999995</v>
      </c>
      <c r="Q34" s="33">
        <f t="shared" si="10"/>
        <v>43.708049999999993</v>
      </c>
      <c r="R34" s="33">
        <f t="shared" si="10"/>
        <v>42.180405628500004</v>
      </c>
      <c r="S34" s="33">
        <f t="shared" si="10"/>
        <v>44.230411589062484</v>
      </c>
      <c r="T34" s="33">
        <f t="shared" si="10"/>
        <v>46.594966702499988</v>
      </c>
      <c r="U34" s="33">
        <f t="shared" si="10"/>
        <v>44.093287023752481</v>
      </c>
      <c r="V34" s="33">
        <f t="shared" si="10"/>
        <v>46.922937894546656</v>
      </c>
      <c r="W34" s="33">
        <f t="shared" si="10"/>
        <v>49.672564253200107</v>
      </c>
      <c r="X34" s="33">
        <f t="shared" si="10"/>
        <v>46.092917590279647</v>
      </c>
      <c r="Y34" s="33">
        <f t="shared" si="10"/>
        <v>49.779371738877181</v>
      </c>
      <c r="Z34" s="33">
        <f t="shared" si="10"/>
        <v>52.953437122123979</v>
      </c>
      <c r="AA34" s="33">
        <f t="shared" si="10"/>
        <v>48.660293100058219</v>
      </c>
      <c r="AB34" s="33">
        <f t="shared" si="10"/>
        <v>53.376429140728433</v>
      </c>
      <c r="AC34" s="33">
        <f t="shared" si="10"/>
        <v>56.999079718254244</v>
      </c>
      <c r="AD34" s="33">
        <f t="shared" si="10"/>
        <v>51.370671425731459</v>
      </c>
      <c r="AE34" s="33">
        <f t="shared" si="10"/>
        <v>57.233409910437459</v>
      </c>
      <c r="AF34" s="33">
        <f t="shared" si="10"/>
        <v>61.353809408728864</v>
      </c>
      <c r="AG34" s="33">
        <f t="shared" si="10"/>
        <v>54.232017824144698</v>
      </c>
      <c r="AH34" s="33">
        <f t="shared" si="10"/>
        <v>61.369096110565664</v>
      </c>
      <c r="AI34" s="33">
        <f t="shared" si="10"/>
        <v>66.041240447555751</v>
      </c>
      <c r="AJ34" s="33">
        <f t="shared" si="10"/>
        <v>57.252741216949552</v>
      </c>
      <c r="AK34" s="33">
        <f t="shared" si="10"/>
        <v>65.803626995515131</v>
      </c>
      <c r="AL34" s="33">
        <f t="shared" si="10"/>
        <v>71.086791217748996</v>
      </c>
      <c r="AM34" s="33">
        <f t="shared" si="10"/>
        <v>60.441718902733641</v>
      </c>
      <c r="AN34" s="33">
        <f t="shared" si="10"/>
        <v>70.558597082211051</v>
      </c>
      <c r="AO34" s="33">
        <f t="shared" si="10"/>
        <v>76.517822066785016</v>
      </c>
      <c r="AP34" s="33">
        <f t="shared" si="10"/>
        <v>63.808322645615903</v>
      </c>
      <c r="AQ34" s="33">
        <f t="shared" si="10"/>
        <v>75.657161307371609</v>
      </c>
      <c r="AR34" s="33">
        <f t="shared" si="10"/>
        <v>82.36378367268739</v>
      </c>
    </row>
    <row r="35" spans="1:44" s="31" customFormat="1" ht="26.25" customHeight="1" x14ac:dyDescent="0.2">
      <c r="A35" s="74"/>
      <c r="B35" s="23" t="s">
        <v>7</v>
      </c>
      <c r="C35" s="30">
        <v>76.599999999999994</v>
      </c>
      <c r="D35" s="30">
        <v>113.8</v>
      </c>
      <c r="E35" s="30">
        <v>100</v>
      </c>
      <c r="F35" s="30">
        <v>100.1</v>
      </c>
      <c r="G35" s="30">
        <v>100.2</v>
      </c>
      <c r="H35" s="30">
        <v>102.7</v>
      </c>
      <c r="I35" s="30">
        <v>100</v>
      </c>
      <c r="J35" s="30">
        <v>100.8</v>
      </c>
      <c r="K35" s="30">
        <v>102</v>
      </c>
      <c r="L35" s="30">
        <v>100</v>
      </c>
      <c r="M35" s="30">
        <v>102.3</v>
      </c>
      <c r="N35" s="30">
        <v>102.5</v>
      </c>
      <c r="O35" s="30">
        <v>101</v>
      </c>
      <c r="P35" s="30">
        <v>102.5</v>
      </c>
      <c r="Q35" s="30">
        <v>103</v>
      </c>
      <c r="R35" s="30">
        <v>101</v>
      </c>
      <c r="S35" s="30">
        <v>102.5</v>
      </c>
      <c r="T35" s="30">
        <v>103</v>
      </c>
      <c r="U35" s="30">
        <v>101</v>
      </c>
      <c r="V35" s="30">
        <v>102.5</v>
      </c>
      <c r="W35" s="30">
        <v>103</v>
      </c>
      <c r="X35" s="30">
        <v>101</v>
      </c>
      <c r="Y35" s="30">
        <v>102.5</v>
      </c>
      <c r="Z35" s="30">
        <v>103</v>
      </c>
      <c r="AA35" s="30">
        <v>102</v>
      </c>
      <c r="AB35" s="30">
        <v>103.6</v>
      </c>
      <c r="AC35" s="30">
        <v>104</v>
      </c>
      <c r="AD35" s="30">
        <v>102</v>
      </c>
      <c r="AE35" s="30">
        <v>103.6</v>
      </c>
      <c r="AF35" s="30">
        <v>104</v>
      </c>
      <c r="AG35" s="30">
        <v>102</v>
      </c>
      <c r="AH35" s="30">
        <v>103.6</v>
      </c>
      <c r="AI35" s="30">
        <v>104</v>
      </c>
      <c r="AJ35" s="30">
        <v>102</v>
      </c>
      <c r="AK35" s="30">
        <v>103.6</v>
      </c>
      <c r="AL35" s="30">
        <v>104</v>
      </c>
      <c r="AM35" s="30">
        <v>102</v>
      </c>
      <c r="AN35" s="30">
        <v>103.6</v>
      </c>
      <c r="AO35" s="30">
        <v>104</v>
      </c>
      <c r="AP35" s="30">
        <v>102</v>
      </c>
      <c r="AQ35" s="30">
        <v>103.6</v>
      </c>
      <c r="AR35" s="30">
        <v>104</v>
      </c>
    </row>
    <row r="36" spans="1:44" s="31" customFormat="1" ht="15" customHeight="1" x14ac:dyDescent="0.2">
      <c r="A36" s="73" t="s">
        <v>25</v>
      </c>
      <c r="B36" s="8" t="s">
        <v>5</v>
      </c>
      <c r="C36" s="30">
        <v>330</v>
      </c>
      <c r="D36" s="30">
        <v>349</v>
      </c>
      <c r="E36" s="31">
        <v>370</v>
      </c>
      <c r="F36" s="30">
        <v>388</v>
      </c>
      <c r="G36" s="30">
        <v>389</v>
      </c>
      <c r="H36" s="30">
        <v>390</v>
      </c>
      <c r="I36" s="30">
        <v>409</v>
      </c>
      <c r="J36" s="30">
        <v>411</v>
      </c>
      <c r="K36" s="30">
        <v>412</v>
      </c>
      <c r="L36" s="30">
        <v>433</v>
      </c>
      <c r="M36" s="30">
        <v>438</v>
      </c>
      <c r="N36" s="30">
        <v>440</v>
      </c>
      <c r="O36" s="32">
        <f>L36*1.03*O37/100</f>
        <v>454.90980000000002</v>
      </c>
      <c r="P36" s="32">
        <f t="shared" ref="P36:AR36" si="11">M36*1.03*P37/100</f>
        <v>462.41849999999999</v>
      </c>
      <c r="Q36" s="32">
        <f t="shared" si="11"/>
        <v>466.79599999999999</v>
      </c>
      <c r="R36" s="32">
        <f t="shared" si="11"/>
        <v>477.92823587999999</v>
      </c>
      <c r="S36" s="32">
        <f t="shared" si="11"/>
        <v>488.19833137500007</v>
      </c>
      <c r="T36" s="32">
        <f t="shared" si="11"/>
        <v>495.22387639999999</v>
      </c>
      <c r="U36" s="32">
        <f t="shared" si="11"/>
        <v>502.11140461552799</v>
      </c>
      <c r="V36" s="32">
        <f t="shared" si="11"/>
        <v>515.41538834915639</v>
      </c>
      <c r="W36" s="32">
        <f t="shared" si="11"/>
        <v>525.38301047276002</v>
      </c>
      <c r="X36" s="32">
        <f t="shared" si="11"/>
        <v>527.51824168907376</v>
      </c>
      <c r="Y36" s="32">
        <f t="shared" si="11"/>
        <v>544.14979624962177</v>
      </c>
      <c r="Z36" s="32">
        <f t="shared" si="11"/>
        <v>557.3788358105511</v>
      </c>
      <c r="AA36" s="32">
        <f t="shared" si="11"/>
        <v>555.2973522964204</v>
      </c>
      <c r="AB36" s="32">
        <f t="shared" si="11"/>
        <v>575.60709597081245</v>
      </c>
      <c r="AC36" s="32">
        <f t="shared" si="11"/>
        <v>591.32320691141365</v>
      </c>
      <c r="AD36" s="32">
        <f t="shared" si="11"/>
        <v>584.53931086834996</v>
      </c>
      <c r="AE36" s="32">
        <f t="shared" si="11"/>
        <v>608.88294218888518</v>
      </c>
      <c r="AF36" s="32">
        <f t="shared" si="11"/>
        <v>627.33479021231869</v>
      </c>
      <c r="AG36" s="32">
        <f t="shared" si="11"/>
        <v>615.32115097867722</v>
      </c>
      <c r="AH36" s="32">
        <f t="shared" si="11"/>
        <v>644.08246507682463</v>
      </c>
      <c r="AI36" s="32">
        <f t="shared" si="11"/>
        <v>665.53947893624888</v>
      </c>
      <c r="AJ36" s="32">
        <f t="shared" si="11"/>
        <v>647.7239627892144</v>
      </c>
      <c r="AK36" s="32">
        <f t="shared" si="11"/>
        <v>681.3168723829159</v>
      </c>
      <c r="AL36" s="32">
        <f t="shared" si="11"/>
        <v>706.07083320346646</v>
      </c>
      <c r="AM36" s="32">
        <f t="shared" si="11"/>
        <v>681.83310666969453</v>
      </c>
      <c r="AN36" s="32">
        <f t="shared" si="11"/>
        <v>720.70380077537232</v>
      </c>
      <c r="AO36" s="32">
        <f t="shared" si="11"/>
        <v>749.07054694555757</v>
      </c>
      <c r="AP36" s="32">
        <f t="shared" si="11"/>
        <v>717.73843806692059</v>
      </c>
      <c r="AQ36" s="32">
        <f t="shared" si="11"/>
        <v>762.36768749819657</v>
      </c>
      <c r="AR36" s="32">
        <f t="shared" si="11"/>
        <v>794.6889432545421</v>
      </c>
    </row>
    <row r="37" spans="1:44" s="31" customFormat="1" ht="27.75" customHeight="1" x14ac:dyDescent="0.2">
      <c r="A37" s="74"/>
      <c r="B37" s="23" t="s">
        <v>7</v>
      </c>
      <c r="C37" s="30">
        <v>100</v>
      </c>
      <c r="D37" s="30">
        <v>100.2</v>
      </c>
      <c r="E37" s="30">
        <v>100.8</v>
      </c>
      <c r="F37" s="30">
        <v>100.3</v>
      </c>
      <c r="G37" s="30">
        <v>100.6</v>
      </c>
      <c r="H37" s="30">
        <v>100.8</v>
      </c>
      <c r="I37" s="30">
        <v>100.8</v>
      </c>
      <c r="J37" s="30">
        <v>101</v>
      </c>
      <c r="K37" s="30">
        <v>101.2</v>
      </c>
      <c r="L37" s="30">
        <v>101.5</v>
      </c>
      <c r="M37" s="30">
        <v>101.8</v>
      </c>
      <c r="N37" s="30">
        <v>102</v>
      </c>
      <c r="O37" s="30">
        <v>102</v>
      </c>
      <c r="P37" s="30">
        <v>102.5</v>
      </c>
      <c r="Q37" s="30">
        <v>103</v>
      </c>
      <c r="R37" s="30">
        <v>102</v>
      </c>
      <c r="S37" s="30">
        <v>102.5</v>
      </c>
      <c r="T37" s="30">
        <v>103</v>
      </c>
      <c r="U37" s="30">
        <v>102</v>
      </c>
      <c r="V37" s="30">
        <v>102.5</v>
      </c>
      <c r="W37" s="30">
        <v>103</v>
      </c>
      <c r="X37" s="30">
        <v>102</v>
      </c>
      <c r="Y37" s="30">
        <v>102.5</v>
      </c>
      <c r="Z37" s="30">
        <v>103</v>
      </c>
      <c r="AA37" s="30">
        <v>102.2</v>
      </c>
      <c r="AB37" s="30">
        <v>102.7</v>
      </c>
      <c r="AC37" s="30">
        <v>103</v>
      </c>
      <c r="AD37" s="30">
        <v>102.2</v>
      </c>
      <c r="AE37" s="30">
        <v>102.7</v>
      </c>
      <c r="AF37" s="30">
        <v>103</v>
      </c>
      <c r="AG37" s="30">
        <v>102.2</v>
      </c>
      <c r="AH37" s="30">
        <v>102.7</v>
      </c>
      <c r="AI37" s="30">
        <v>103</v>
      </c>
      <c r="AJ37" s="30">
        <v>102.2</v>
      </c>
      <c r="AK37" s="30">
        <v>102.7</v>
      </c>
      <c r="AL37" s="30">
        <v>103</v>
      </c>
      <c r="AM37" s="30">
        <v>102.2</v>
      </c>
      <c r="AN37" s="30">
        <v>102.7</v>
      </c>
      <c r="AO37" s="30">
        <v>103</v>
      </c>
      <c r="AP37" s="30">
        <v>102.2</v>
      </c>
      <c r="AQ37" s="30">
        <v>102.7</v>
      </c>
      <c r="AR37" s="30">
        <v>103</v>
      </c>
    </row>
    <row r="38" spans="1:44" s="31" customFormat="1" ht="19.5" customHeight="1" x14ac:dyDescent="0.2">
      <c r="A38" s="26" t="s">
        <v>26</v>
      </c>
      <c r="B38" s="22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/>
    </row>
    <row r="39" spans="1:44" s="31" customFormat="1" ht="18.75" customHeight="1" x14ac:dyDescent="0.2">
      <c r="A39" s="34" t="s">
        <v>27</v>
      </c>
      <c r="B39" s="35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0"/>
    </row>
    <row r="40" spans="1:44" s="31" customFormat="1" ht="18.75" customHeight="1" x14ac:dyDescent="0.2">
      <c r="A40" s="34" t="s">
        <v>28</v>
      </c>
      <c r="B40" s="22" t="s">
        <v>29</v>
      </c>
      <c r="C40" s="30">
        <v>38</v>
      </c>
      <c r="D40" s="30">
        <v>37.5</v>
      </c>
      <c r="E40" s="30">
        <v>37</v>
      </c>
      <c r="F40" s="30">
        <v>36.6</v>
      </c>
      <c r="G40" s="30">
        <v>36.6</v>
      </c>
      <c r="H40" s="30">
        <v>36.6</v>
      </c>
      <c r="I40" s="30">
        <v>36.200000000000003</v>
      </c>
      <c r="J40" s="30">
        <v>36.200000000000003</v>
      </c>
      <c r="K40" s="30">
        <v>36.200000000000003</v>
      </c>
      <c r="L40" s="30">
        <v>35.799999999999997</v>
      </c>
      <c r="M40" s="30">
        <v>35.799999999999997</v>
      </c>
      <c r="N40" s="30">
        <v>35.799999999999997</v>
      </c>
      <c r="O40" s="30">
        <v>35.4</v>
      </c>
      <c r="P40" s="30">
        <v>35.4</v>
      </c>
      <c r="Q40" s="30">
        <v>35.4</v>
      </c>
      <c r="R40" s="30">
        <v>35.4</v>
      </c>
      <c r="S40" s="30">
        <v>35.4</v>
      </c>
      <c r="T40" s="30">
        <v>35.4</v>
      </c>
      <c r="U40" s="30">
        <v>35.5</v>
      </c>
      <c r="V40" s="30">
        <v>35.5</v>
      </c>
      <c r="W40" s="30">
        <v>35.5</v>
      </c>
      <c r="X40" s="30">
        <v>35.4</v>
      </c>
      <c r="Y40" s="30">
        <v>35.4</v>
      </c>
      <c r="Z40" s="30">
        <v>35.4</v>
      </c>
      <c r="AA40" s="30">
        <v>35.299999999999997</v>
      </c>
      <c r="AB40" s="30">
        <v>35.299999999999997</v>
      </c>
      <c r="AC40" s="30">
        <v>35.299999999999997</v>
      </c>
      <c r="AD40" s="30">
        <v>35.200000000000003</v>
      </c>
      <c r="AE40" s="30">
        <v>35.200000000000003</v>
      </c>
      <c r="AF40" s="30">
        <v>35.200000000000003</v>
      </c>
      <c r="AG40" s="30">
        <v>35.200000000000003</v>
      </c>
      <c r="AH40" s="30">
        <v>35.200000000000003</v>
      </c>
      <c r="AI40" s="30">
        <v>35.200000000000003</v>
      </c>
      <c r="AJ40" s="30">
        <v>35.200000000000003</v>
      </c>
      <c r="AK40" s="30">
        <v>35.200000000000003</v>
      </c>
      <c r="AL40" s="30">
        <v>35.200000000000003</v>
      </c>
      <c r="AM40" s="30">
        <v>35.200000000000003</v>
      </c>
      <c r="AN40" s="30">
        <v>35.200000000000003</v>
      </c>
      <c r="AO40" s="30">
        <v>35.200000000000003</v>
      </c>
      <c r="AP40" s="30">
        <v>35.200000000000003</v>
      </c>
      <c r="AQ40" s="30">
        <v>35.200000000000003</v>
      </c>
      <c r="AR40" s="30">
        <v>35.200000000000003</v>
      </c>
    </row>
    <row r="41" spans="1:44" s="31" customFormat="1" ht="18.75" customHeight="1" x14ac:dyDescent="0.2">
      <c r="A41" s="34" t="s">
        <v>30</v>
      </c>
      <c r="B41" s="22" t="s">
        <v>29</v>
      </c>
      <c r="C41" s="30">
        <v>37.799999999999997</v>
      </c>
      <c r="D41" s="30">
        <v>37.299999999999997</v>
      </c>
      <c r="E41" s="30">
        <v>36.799999999999997</v>
      </c>
      <c r="F41" s="30">
        <v>36.4</v>
      </c>
      <c r="G41" s="30">
        <v>36.4</v>
      </c>
      <c r="H41" s="30">
        <v>36.4</v>
      </c>
      <c r="I41" s="30">
        <v>36</v>
      </c>
      <c r="J41" s="30">
        <v>36</v>
      </c>
      <c r="K41" s="30">
        <v>36</v>
      </c>
      <c r="L41" s="30">
        <v>35.6</v>
      </c>
      <c r="M41" s="30">
        <v>35.6</v>
      </c>
      <c r="N41" s="30">
        <v>35.6</v>
      </c>
      <c r="O41" s="30">
        <v>35.4</v>
      </c>
      <c r="P41" s="30">
        <v>35.4</v>
      </c>
      <c r="Q41" s="30">
        <v>35.4</v>
      </c>
      <c r="R41" s="30">
        <v>35.4</v>
      </c>
      <c r="S41" s="30">
        <v>35.4</v>
      </c>
      <c r="T41" s="30">
        <v>35.4</v>
      </c>
      <c r="U41" s="30">
        <v>35.5</v>
      </c>
      <c r="V41" s="30">
        <v>35.5</v>
      </c>
      <c r="W41" s="30">
        <v>35.5</v>
      </c>
      <c r="X41" s="30">
        <v>35.4</v>
      </c>
      <c r="Y41" s="30">
        <v>35.4</v>
      </c>
      <c r="Z41" s="30">
        <v>35.4</v>
      </c>
      <c r="AA41" s="30">
        <v>35.299999999999997</v>
      </c>
      <c r="AB41" s="30">
        <v>35.299999999999997</v>
      </c>
      <c r="AC41" s="30">
        <v>35.299999999999997</v>
      </c>
      <c r="AD41" s="30">
        <v>35.200000000000003</v>
      </c>
      <c r="AE41" s="30">
        <v>35.200000000000003</v>
      </c>
      <c r="AF41" s="30">
        <v>35.200000000000003</v>
      </c>
      <c r="AG41" s="30">
        <v>35.200000000000003</v>
      </c>
      <c r="AH41" s="30">
        <v>35.200000000000003</v>
      </c>
      <c r="AI41" s="30">
        <v>35.200000000000003</v>
      </c>
      <c r="AJ41" s="30">
        <v>35.200000000000003</v>
      </c>
      <c r="AK41" s="30">
        <v>35.200000000000003</v>
      </c>
      <c r="AL41" s="30">
        <v>35.200000000000003</v>
      </c>
      <c r="AM41" s="30">
        <v>35.200000000000003</v>
      </c>
      <c r="AN41" s="30">
        <v>35.200000000000003</v>
      </c>
      <c r="AO41" s="30">
        <v>35.200000000000003</v>
      </c>
      <c r="AP41" s="30">
        <v>35.200000000000003</v>
      </c>
      <c r="AQ41" s="30">
        <v>35.200000000000003</v>
      </c>
      <c r="AR41" s="30">
        <v>35.200000000000003</v>
      </c>
    </row>
    <row r="42" spans="1:44" s="31" customFormat="1" ht="21.75" customHeight="1" x14ac:dyDescent="0.2">
      <c r="A42" s="34" t="s">
        <v>31</v>
      </c>
      <c r="B42" s="22" t="s">
        <v>52</v>
      </c>
      <c r="C42" s="30">
        <v>8.5</v>
      </c>
      <c r="D42" s="30">
        <v>7.9</v>
      </c>
      <c r="E42" s="30">
        <v>6.9</v>
      </c>
      <c r="F42" s="30">
        <v>6.9</v>
      </c>
      <c r="G42" s="30">
        <v>6.9</v>
      </c>
      <c r="H42" s="30">
        <v>6.9</v>
      </c>
      <c r="I42" s="30">
        <v>6.9</v>
      </c>
      <c r="J42" s="30">
        <v>6.9</v>
      </c>
      <c r="K42" s="30">
        <v>6.9</v>
      </c>
      <c r="L42" s="30">
        <v>6.9</v>
      </c>
      <c r="M42" s="30">
        <v>6.9</v>
      </c>
      <c r="N42" s="30">
        <v>6.9</v>
      </c>
      <c r="O42" s="30">
        <v>7</v>
      </c>
      <c r="P42" s="30">
        <v>7</v>
      </c>
      <c r="Q42" s="30">
        <v>7</v>
      </c>
      <c r="R42" s="30">
        <v>7</v>
      </c>
      <c r="S42" s="30">
        <v>7</v>
      </c>
      <c r="T42" s="30">
        <v>7</v>
      </c>
      <c r="U42" s="30">
        <v>7.5</v>
      </c>
      <c r="V42" s="30">
        <v>7.5</v>
      </c>
      <c r="W42" s="30">
        <v>7.5</v>
      </c>
      <c r="X42" s="30">
        <v>7.5</v>
      </c>
      <c r="Y42" s="30">
        <v>7.5</v>
      </c>
      <c r="Z42" s="30">
        <v>7.5</v>
      </c>
      <c r="AA42" s="30">
        <v>7.5</v>
      </c>
      <c r="AB42" s="30">
        <v>7.5</v>
      </c>
      <c r="AC42" s="30">
        <v>7.5</v>
      </c>
      <c r="AD42" s="30">
        <v>8</v>
      </c>
      <c r="AE42" s="30">
        <v>8</v>
      </c>
      <c r="AF42" s="30">
        <v>8</v>
      </c>
      <c r="AG42" s="30">
        <v>8</v>
      </c>
      <c r="AH42" s="30">
        <v>8</v>
      </c>
      <c r="AI42" s="30">
        <v>8</v>
      </c>
      <c r="AJ42" s="30">
        <v>8</v>
      </c>
      <c r="AK42" s="30">
        <v>8</v>
      </c>
      <c r="AL42" s="30">
        <v>8</v>
      </c>
      <c r="AM42" s="30">
        <v>8.1999999999999993</v>
      </c>
      <c r="AN42" s="30">
        <v>8.1999999999999993</v>
      </c>
      <c r="AO42" s="30">
        <v>8.1999999999999993</v>
      </c>
      <c r="AP42" s="30">
        <v>8.5</v>
      </c>
      <c r="AQ42" s="30">
        <v>8.5</v>
      </c>
      <c r="AR42" s="30">
        <v>8.5</v>
      </c>
    </row>
    <row r="43" spans="1:44" s="31" customFormat="1" ht="21" customHeight="1" x14ac:dyDescent="0.2">
      <c r="A43" s="34" t="s">
        <v>32</v>
      </c>
      <c r="B43" s="22" t="s">
        <v>52</v>
      </c>
      <c r="C43" s="30">
        <v>19.100000000000001</v>
      </c>
      <c r="D43" s="30">
        <v>18.899999999999999</v>
      </c>
      <c r="E43" s="30">
        <v>18.899999999999999</v>
      </c>
      <c r="F43" s="30">
        <v>18.5</v>
      </c>
      <c r="G43" s="30">
        <v>18.5</v>
      </c>
      <c r="H43" s="30">
        <v>18.5</v>
      </c>
      <c r="I43" s="30">
        <v>18.2</v>
      </c>
      <c r="J43" s="30">
        <v>18.2</v>
      </c>
      <c r="K43" s="30">
        <v>18.2</v>
      </c>
      <c r="L43" s="30">
        <v>18.100000000000001</v>
      </c>
      <c r="M43" s="30">
        <v>18.100000000000001</v>
      </c>
      <c r="N43" s="30">
        <v>18.100000000000001</v>
      </c>
      <c r="O43" s="30">
        <v>18.100000000000001</v>
      </c>
      <c r="P43" s="30">
        <v>18.100000000000001</v>
      </c>
      <c r="Q43" s="30">
        <v>18.100000000000001</v>
      </c>
      <c r="R43" s="30">
        <v>18.100000000000001</v>
      </c>
      <c r="S43" s="30">
        <v>18.100000000000001</v>
      </c>
      <c r="T43" s="30">
        <v>18.100000000000001</v>
      </c>
      <c r="U43" s="30">
        <v>18.100000000000001</v>
      </c>
      <c r="V43" s="30">
        <v>18.100000000000001</v>
      </c>
      <c r="W43" s="30">
        <v>18.100000000000001</v>
      </c>
      <c r="X43" s="30">
        <v>18</v>
      </c>
      <c r="Y43" s="30">
        <v>18</v>
      </c>
      <c r="Z43" s="30">
        <v>18</v>
      </c>
      <c r="AA43" s="30">
        <v>18</v>
      </c>
      <c r="AB43" s="30">
        <v>18</v>
      </c>
      <c r="AC43" s="30">
        <v>18</v>
      </c>
      <c r="AD43" s="30">
        <v>18</v>
      </c>
      <c r="AE43" s="30">
        <v>18</v>
      </c>
      <c r="AF43" s="30">
        <v>18</v>
      </c>
      <c r="AG43" s="30">
        <v>18</v>
      </c>
      <c r="AH43" s="30">
        <v>18</v>
      </c>
      <c r="AI43" s="30">
        <v>18</v>
      </c>
      <c r="AJ43" s="30">
        <v>18</v>
      </c>
      <c r="AK43" s="30">
        <v>18</v>
      </c>
      <c r="AL43" s="30">
        <v>18</v>
      </c>
      <c r="AM43" s="30">
        <v>18</v>
      </c>
      <c r="AN43" s="30">
        <v>18</v>
      </c>
      <c r="AO43" s="30">
        <v>18</v>
      </c>
      <c r="AP43" s="30">
        <v>18</v>
      </c>
      <c r="AQ43" s="30">
        <v>18</v>
      </c>
      <c r="AR43" s="30">
        <v>18</v>
      </c>
    </row>
    <row r="44" spans="1:44" s="31" customFormat="1" ht="26.25" customHeight="1" x14ac:dyDescent="0.2">
      <c r="A44" s="34" t="s">
        <v>33</v>
      </c>
      <c r="B44" s="22" t="s">
        <v>52</v>
      </c>
      <c r="C44" s="30">
        <f>C42-C43</f>
        <v>-10.600000000000001</v>
      </c>
      <c r="D44" s="30">
        <f>D43-D42</f>
        <v>10.999999999999998</v>
      </c>
      <c r="E44" s="30">
        <f t="shared" ref="E44:AD44" si="12">E43-E42</f>
        <v>11.999999999999998</v>
      </c>
      <c r="F44" s="30">
        <f t="shared" si="12"/>
        <v>11.6</v>
      </c>
      <c r="G44" s="30">
        <f t="shared" si="12"/>
        <v>11.6</v>
      </c>
      <c r="H44" s="30">
        <f t="shared" si="12"/>
        <v>11.6</v>
      </c>
      <c r="I44" s="30">
        <f t="shared" si="12"/>
        <v>11.299999999999999</v>
      </c>
      <c r="J44" s="30">
        <f t="shared" si="12"/>
        <v>11.299999999999999</v>
      </c>
      <c r="K44" s="30">
        <f t="shared" si="12"/>
        <v>11.299999999999999</v>
      </c>
      <c r="L44" s="30">
        <f t="shared" si="12"/>
        <v>11.200000000000001</v>
      </c>
      <c r="M44" s="30">
        <f t="shared" si="12"/>
        <v>11.200000000000001</v>
      </c>
      <c r="N44" s="30">
        <f t="shared" si="12"/>
        <v>11.200000000000001</v>
      </c>
      <c r="O44" s="30">
        <f t="shared" si="12"/>
        <v>11.100000000000001</v>
      </c>
      <c r="P44" s="30">
        <f t="shared" ref="P44" si="13">P43-P42</f>
        <v>11.100000000000001</v>
      </c>
      <c r="Q44" s="30">
        <f t="shared" ref="Q44" si="14">Q43-Q42</f>
        <v>11.100000000000001</v>
      </c>
      <c r="R44" s="30">
        <f t="shared" ref="R44" si="15">R43-R42</f>
        <v>11.100000000000001</v>
      </c>
      <c r="S44" s="30">
        <f t="shared" ref="S44" si="16">S43-S42</f>
        <v>11.100000000000001</v>
      </c>
      <c r="T44" s="30">
        <f t="shared" ref="T44" si="17">T43-T42</f>
        <v>11.100000000000001</v>
      </c>
      <c r="U44" s="30">
        <f t="shared" si="12"/>
        <v>10.600000000000001</v>
      </c>
      <c r="V44" s="30">
        <f t="shared" ref="V44" si="18">V43-V42</f>
        <v>10.600000000000001</v>
      </c>
      <c r="W44" s="30">
        <f t="shared" ref="W44" si="19">W43-W42</f>
        <v>10.600000000000001</v>
      </c>
      <c r="X44" s="30">
        <f t="shared" si="12"/>
        <v>10.5</v>
      </c>
      <c r="Y44" s="30">
        <f t="shared" ref="Y44" si="20">Y43-Y42</f>
        <v>10.5</v>
      </c>
      <c r="Z44" s="30">
        <f t="shared" ref="Z44" si="21">Z43-Z42</f>
        <v>10.5</v>
      </c>
      <c r="AA44" s="30">
        <v>10.5</v>
      </c>
      <c r="AB44" s="30">
        <v>10.5</v>
      </c>
      <c r="AC44" s="30">
        <v>10.5</v>
      </c>
      <c r="AD44" s="30">
        <f t="shared" si="12"/>
        <v>10</v>
      </c>
      <c r="AE44" s="30">
        <f t="shared" ref="AE44" si="22">AE43-AE42</f>
        <v>10</v>
      </c>
      <c r="AF44" s="30">
        <f t="shared" ref="AF44" si="23">AF43-AF42</f>
        <v>10</v>
      </c>
      <c r="AG44" s="30">
        <f t="shared" ref="AG44" si="24">AG43-AG42</f>
        <v>10</v>
      </c>
      <c r="AH44" s="30">
        <f t="shared" ref="AH44" si="25">AH43-AH42</f>
        <v>10</v>
      </c>
      <c r="AI44" s="30">
        <f t="shared" ref="AI44" si="26">AI43-AI42</f>
        <v>10</v>
      </c>
      <c r="AJ44" s="30">
        <f t="shared" ref="AJ44" si="27">AJ43-AJ42</f>
        <v>10</v>
      </c>
      <c r="AK44" s="30">
        <f t="shared" ref="AK44" si="28">AK43-AK42</f>
        <v>10</v>
      </c>
      <c r="AL44" s="30">
        <f t="shared" ref="AL44" si="29">AL43-AL42</f>
        <v>10</v>
      </c>
      <c r="AM44" s="30">
        <v>9.8000000000000007</v>
      </c>
      <c r="AN44" s="30">
        <v>9.8000000000000007</v>
      </c>
      <c r="AO44" s="30">
        <v>9.8000000000000007</v>
      </c>
      <c r="AP44" s="30">
        <v>9.5</v>
      </c>
      <c r="AQ44" s="30">
        <v>9.5</v>
      </c>
      <c r="AR44" s="30">
        <v>9.5</v>
      </c>
    </row>
    <row r="45" spans="1:44" s="31" customFormat="1" ht="21" customHeight="1" x14ac:dyDescent="0.2">
      <c r="A45" s="34" t="s">
        <v>34</v>
      </c>
      <c r="B45" s="22" t="s">
        <v>52</v>
      </c>
      <c r="C45" s="30">
        <v>-1.8</v>
      </c>
      <c r="D45" s="30">
        <v>-1.2</v>
      </c>
      <c r="E45" s="30">
        <v>-0.9</v>
      </c>
      <c r="F45" s="30">
        <v>-0.2</v>
      </c>
      <c r="G45" s="30">
        <v>-0.2</v>
      </c>
      <c r="H45" s="30">
        <v>-0.2</v>
      </c>
      <c r="I45" s="30">
        <v>0.2</v>
      </c>
      <c r="J45" s="30">
        <v>0.2</v>
      </c>
      <c r="K45" s="30">
        <v>0.2</v>
      </c>
      <c r="L45" s="30">
        <v>0.7</v>
      </c>
      <c r="M45" s="30">
        <v>0.7</v>
      </c>
      <c r="N45" s="30">
        <v>0.7</v>
      </c>
      <c r="O45" s="30">
        <v>5.6</v>
      </c>
      <c r="P45" s="30">
        <v>5.6</v>
      </c>
      <c r="Q45" s="30">
        <v>5.6</v>
      </c>
      <c r="R45" s="30">
        <v>5.6</v>
      </c>
      <c r="S45" s="30">
        <v>5.6</v>
      </c>
      <c r="T45" s="30">
        <v>5.6</v>
      </c>
      <c r="U45" s="30">
        <v>1.2</v>
      </c>
      <c r="V45" s="30">
        <v>1.2</v>
      </c>
      <c r="W45" s="30">
        <v>1.2</v>
      </c>
      <c r="X45" s="30">
        <v>1</v>
      </c>
      <c r="Y45" s="30">
        <v>1</v>
      </c>
      <c r="Z45" s="30">
        <v>1</v>
      </c>
      <c r="AA45" s="30">
        <v>1</v>
      </c>
      <c r="AB45" s="30">
        <v>1</v>
      </c>
      <c r="AC45" s="30">
        <v>1</v>
      </c>
      <c r="AD45" s="30">
        <v>1</v>
      </c>
      <c r="AE45" s="30">
        <v>1</v>
      </c>
      <c r="AF45" s="30">
        <v>1</v>
      </c>
      <c r="AG45" s="30">
        <v>1</v>
      </c>
      <c r="AH45" s="30">
        <v>1</v>
      </c>
      <c r="AI45" s="30">
        <v>1</v>
      </c>
      <c r="AJ45" s="30">
        <v>1</v>
      </c>
      <c r="AK45" s="30">
        <v>1</v>
      </c>
      <c r="AL45" s="30">
        <v>1</v>
      </c>
      <c r="AM45" s="30">
        <v>1.2</v>
      </c>
      <c r="AN45" s="30">
        <v>1.2</v>
      </c>
      <c r="AO45" s="30">
        <v>1.2</v>
      </c>
      <c r="AP45" s="30">
        <v>1.3</v>
      </c>
      <c r="AQ45" s="30">
        <v>1.3</v>
      </c>
      <c r="AR45" s="30">
        <v>1.3</v>
      </c>
    </row>
    <row r="46" spans="1:44" s="31" customFormat="1" ht="18.75" customHeight="1" x14ac:dyDescent="0.2">
      <c r="A46" s="36" t="s">
        <v>42</v>
      </c>
      <c r="B46" s="22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0"/>
      <c r="AO46" s="30"/>
      <c r="AP46" s="30"/>
      <c r="AQ46" s="30"/>
      <c r="AR46" s="30"/>
    </row>
    <row r="47" spans="1:44" s="31" customFormat="1" ht="27" customHeight="1" x14ac:dyDescent="0.2">
      <c r="A47" s="37" t="s">
        <v>35</v>
      </c>
      <c r="B47" s="22" t="s">
        <v>29</v>
      </c>
      <c r="C47" s="30">
        <v>21</v>
      </c>
      <c r="D47" s="30">
        <v>20.7</v>
      </c>
      <c r="E47" s="30">
        <v>20.3</v>
      </c>
      <c r="F47" s="30">
        <v>20.100000000000001</v>
      </c>
      <c r="G47" s="30">
        <v>20.100000000000001</v>
      </c>
      <c r="H47" s="30">
        <v>20.100000000000001</v>
      </c>
      <c r="I47" s="30">
        <v>19.8</v>
      </c>
      <c r="J47" s="30">
        <v>19.8</v>
      </c>
      <c r="K47" s="30">
        <v>19.8</v>
      </c>
      <c r="L47" s="30">
        <v>19.600000000000001</v>
      </c>
      <c r="M47" s="30">
        <v>19.600000000000001</v>
      </c>
      <c r="N47" s="30">
        <v>19.600000000000001</v>
      </c>
      <c r="O47" s="33">
        <f>O40*0.55</f>
        <v>19.470000000000002</v>
      </c>
      <c r="P47" s="33">
        <f t="shared" ref="P47:AR47" si="30">P40*0.55</f>
        <v>19.470000000000002</v>
      </c>
      <c r="Q47" s="33">
        <f t="shared" si="30"/>
        <v>19.470000000000002</v>
      </c>
      <c r="R47" s="33">
        <f t="shared" si="30"/>
        <v>19.470000000000002</v>
      </c>
      <c r="S47" s="33">
        <f t="shared" si="30"/>
        <v>19.470000000000002</v>
      </c>
      <c r="T47" s="33">
        <f t="shared" si="30"/>
        <v>19.470000000000002</v>
      </c>
      <c r="U47" s="33">
        <f t="shared" si="30"/>
        <v>19.525000000000002</v>
      </c>
      <c r="V47" s="33">
        <f t="shared" si="30"/>
        <v>19.525000000000002</v>
      </c>
      <c r="W47" s="33">
        <f t="shared" si="30"/>
        <v>19.525000000000002</v>
      </c>
      <c r="X47" s="33">
        <f t="shared" si="30"/>
        <v>19.470000000000002</v>
      </c>
      <c r="Y47" s="33">
        <f t="shared" si="30"/>
        <v>19.470000000000002</v>
      </c>
      <c r="Z47" s="33">
        <f t="shared" si="30"/>
        <v>19.470000000000002</v>
      </c>
      <c r="AA47" s="33">
        <f t="shared" si="30"/>
        <v>19.414999999999999</v>
      </c>
      <c r="AB47" s="33">
        <f t="shared" si="30"/>
        <v>19.414999999999999</v>
      </c>
      <c r="AC47" s="33">
        <f t="shared" si="30"/>
        <v>19.414999999999999</v>
      </c>
      <c r="AD47" s="33">
        <f t="shared" si="30"/>
        <v>19.360000000000003</v>
      </c>
      <c r="AE47" s="33">
        <f t="shared" si="30"/>
        <v>19.360000000000003</v>
      </c>
      <c r="AF47" s="33">
        <f t="shared" si="30"/>
        <v>19.360000000000003</v>
      </c>
      <c r="AG47" s="33">
        <f t="shared" si="30"/>
        <v>19.360000000000003</v>
      </c>
      <c r="AH47" s="33">
        <f t="shared" si="30"/>
        <v>19.360000000000003</v>
      </c>
      <c r="AI47" s="33">
        <f t="shared" si="30"/>
        <v>19.360000000000003</v>
      </c>
      <c r="AJ47" s="33">
        <f t="shared" si="30"/>
        <v>19.360000000000003</v>
      </c>
      <c r="AK47" s="33">
        <f t="shared" si="30"/>
        <v>19.360000000000003</v>
      </c>
      <c r="AL47" s="33">
        <f t="shared" si="30"/>
        <v>19.360000000000003</v>
      </c>
      <c r="AM47" s="33">
        <f t="shared" si="30"/>
        <v>19.360000000000003</v>
      </c>
      <c r="AN47" s="33">
        <f t="shared" si="30"/>
        <v>19.360000000000003</v>
      </c>
      <c r="AO47" s="33">
        <f t="shared" si="30"/>
        <v>19.360000000000003</v>
      </c>
      <c r="AP47" s="33">
        <f t="shared" si="30"/>
        <v>19.360000000000003</v>
      </c>
      <c r="AQ47" s="33">
        <f t="shared" si="30"/>
        <v>19.360000000000003</v>
      </c>
      <c r="AR47" s="33">
        <f t="shared" si="30"/>
        <v>19.360000000000003</v>
      </c>
    </row>
    <row r="48" spans="1:44" s="31" customFormat="1" ht="30" customHeight="1" x14ac:dyDescent="0.2">
      <c r="A48" s="37" t="s">
        <v>44</v>
      </c>
      <c r="B48" s="22" t="s">
        <v>36</v>
      </c>
      <c r="C48" s="30">
        <v>8873</v>
      </c>
      <c r="D48" s="30">
        <v>8972</v>
      </c>
      <c r="E48" s="30">
        <v>8981</v>
      </c>
      <c r="F48" s="30">
        <v>8963</v>
      </c>
      <c r="G48" s="30">
        <v>8963</v>
      </c>
      <c r="H48" s="30">
        <v>8963</v>
      </c>
      <c r="I48" s="30">
        <v>8954</v>
      </c>
      <c r="J48" s="30">
        <v>8954</v>
      </c>
      <c r="K48" s="30">
        <v>8954</v>
      </c>
      <c r="L48" s="30">
        <v>8936</v>
      </c>
      <c r="M48" s="30">
        <v>8936</v>
      </c>
      <c r="N48" s="30">
        <v>8936</v>
      </c>
      <c r="O48" s="30">
        <v>9030</v>
      </c>
      <c r="P48" s="30">
        <v>9030</v>
      </c>
      <c r="Q48" s="30">
        <v>9030</v>
      </c>
      <c r="R48" s="30">
        <v>9120</v>
      </c>
      <c r="S48" s="30">
        <v>9120</v>
      </c>
      <c r="T48" s="30">
        <v>9120</v>
      </c>
      <c r="U48" s="30">
        <v>9200</v>
      </c>
      <c r="V48" s="30">
        <v>9200</v>
      </c>
      <c r="W48" s="30">
        <v>9200</v>
      </c>
      <c r="X48" s="30">
        <v>9160</v>
      </c>
      <c r="Y48" s="30">
        <v>9160</v>
      </c>
      <c r="Z48" s="30">
        <v>9160</v>
      </c>
      <c r="AA48" s="30">
        <v>9160</v>
      </c>
      <c r="AB48" s="30">
        <v>9160</v>
      </c>
      <c r="AC48" s="30">
        <v>9160</v>
      </c>
      <c r="AD48" s="30">
        <v>9100</v>
      </c>
      <c r="AE48" s="30">
        <v>9100</v>
      </c>
      <c r="AF48" s="30">
        <v>9100</v>
      </c>
      <c r="AG48" s="30">
        <v>9083</v>
      </c>
      <c r="AH48" s="30">
        <v>9083</v>
      </c>
      <c r="AI48" s="30">
        <v>9083</v>
      </c>
      <c r="AJ48" s="30">
        <v>9083</v>
      </c>
      <c r="AK48" s="30">
        <v>9083</v>
      </c>
      <c r="AL48" s="30">
        <v>9083</v>
      </c>
      <c r="AM48" s="30">
        <v>9020</v>
      </c>
      <c r="AN48" s="30">
        <v>9020</v>
      </c>
      <c r="AO48" s="30">
        <v>9020</v>
      </c>
      <c r="AP48" s="30">
        <v>9020</v>
      </c>
      <c r="AQ48" s="30">
        <v>9020</v>
      </c>
      <c r="AR48" s="30">
        <v>9020</v>
      </c>
    </row>
    <row r="49" spans="1:44" s="31" customFormat="1" ht="15.75" customHeight="1" x14ac:dyDescent="0.2">
      <c r="A49" s="78" t="s">
        <v>38</v>
      </c>
      <c r="B49" s="22" t="s">
        <v>39</v>
      </c>
      <c r="C49" s="30">
        <v>2280</v>
      </c>
      <c r="D49" s="30">
        <v>2527</v>
      </c>
      <c r="E49" s="30">
        <v>2653</v>
      </c>
      <c r="F49" s="38">
        <f>F51*12/1000000*F48</f>
        <v>2774.9447999999998</v>
      </c>
      <c r="G49" s="30">
        <v>2815</v>
      </c>
      <c r="H49" s="38">
        <f t="shared" ref="H49:I49" si="31">H51*12/1000000*H48</f>
        <v>2882.5007999999998</v>
      </c>
      <c r="I49" s="38">
        <f t="shared" si="31"/>
        <v>2901.096</v>
      </c>
      <c r="J49" s="30">
        <v>2990</v>
      </c>
      <c r="K49" s="38">
        <f t="shared" ref="K49:L49" si="32">K51*12/1000000*K48</f>
        <v>3008.5440000000003</v>
      </c>
      <c r="L49" s="38">
        <f t="shared" si="32"/>
        <v>3022.8700800000001</v>
      </c>
      <c r="M49" s="30">
        <v>3175</v>
      </c>
      <c r="N49" s="38">
        <f>N51*12/1000000*N48</f>
        <v>3216.96</v>
      </c>
      <c r="O49" s="38">
        <f t="shared" ref="O49:AR49" si="33">O51*12/1000000*O48</f>
        <v>3268.1376</v>
      </c>
      <c r="P49" s="38">
        <f t="shared" si="33"/>
        <v>3336.7684896000001</v>
      </c>
      <c r="Q49" s="38">
        <f t="shared" si="33"/>
        <v>3380.8319999999999</v>
      </c>
      <c r="R49" s="38">
        <f t="shared" si="33"/>
        <v>3432.7388160000005</v>
      </c>
      <c r="S49" s="38">
        <f t="shared" si="33"/>
        <v>3504.8263311360001</v>
      </c>
      <c r="T49" s="38">
        <f t="shared" si="33"/>
        <v>3551.1091200000001</v>
      </c>
      <c r="U49" s="38">
        <f t="shared" si="33"/>
        <v>3601.3645824</v>
      </c>
      <c r="V49" s="38">
        <f t="shared" si="33"/>
        <v>3676.9932386303999</v>
      </c>
      <c r="W49" s="38">
        <f t="shared" si="33"/>
        <v>3725.5495679999999</v>
      </c>
      <c r="X49" s="38">
        <f t="shared" si="33"/>
        <v>3729.1347345408003</v>
      </c>
      <c r="Y49" s="38">
        <f t="shared" si="33"/>
        <v>3807.4465639661566</v>
      </c>
      <c r="Z49" s="38">
        <f t="shared" si="33"/>
        <v>3857.7255874560001</v>
      </c>
      <c r="AA49" s="38">
        <f t="shared" si="33"/>
        <v>3878.3001239224322</v>
      </c>
      <c r="AB49" s="38">
        <f t="shared" si="33"/>
        <v>3959.7444265248027</v>
      </c>
      <c r="AC49" s="38">
        <f t="shared" si="33"/>
        <v>4012.0346109542402</v>
      </c>
      <c r="AD49" s="38">
        <f t="shared" si="33"/>
        <v>4007.0122677731338</v>
      </c>
      <c r="AE49" s="38">
        <f t="shared" si="33"/>
        <v>4091.1595253963683</v>
      </c>
      <c r="AF49" s="38">
        <f t="shared" si="33"/>
        <v>4145.1851045928961</v>
      </c>
      <c r="AG49" s="38">
        <f t="shared" si="33"/>
        <v>4159.5077060781005</v>
      </c>
      <c r="AH49" s="38">
        <f t="shared" si="33"/>
        <v>4246.857367905739</v>
      </c>
      <c r="AI49" s="38">
        <f t="shared" si="33"/>
        <v>4302.9390062876882</v>
      </c>
      <c r="AJ49" s="38">
        <f t="shared" si="33"/>
        <v>4325.8880143212236</v>
      </c>
      <c r="AK49" s="38">
        <f t="shared" si="33"/>
        <v>4416.731662621969</v>
      </c>
      <c r="AL49" s="38">
        <f t="shared" si="33"/>
        <v>4475.0565665391969</v>
      </c>
      <c r="AM49" s="38">
        <f t="shared" si="33"/>
        <v>4467.7188467185442</v>
      </c>
      <c r="AN49" s="38">
        <f t="shared" si="33"/>
        <v>4561.5409424996333</v>
      </c>
      <c r="AO49" s="38">
        <f t="shared" si="33"/>
        <v>4621.7781172950463</v>
      </c>
      <c r="AP49" s="38">
        <f t="shared" si="33"/>
        <v>4646.4276005872862</v>
      </c>
      <c r="AQ49" s="38">
        <f t="shared" si="33"/>
        <v>4744.002580199618</v>
      </c>
      <c r="AR49" s="38">
        <f t="shared" si="33"/>
        <v>4806.6492419868473</v>
      </c>
    </row>
    <row r="50" spans="1:44" s="31" customFormat="1" ht="16.5" customHeight="1" x14ac:dyDescent="0.2">
      <c r="A50" s="78"/>
      <c r="B50" s="22" t="s">
        <v>21</v>
      </c>
      <c r="C50" s="30">
        <v>109</v>
      </c>
      <c r="D50" s="33">
        <f>D49/C49*100</f>
        <v>110.83333333333334</v>
      </c>
      <c r="E50" s="33">
        <f>E49/D49*100</f>
        <v>104.98614958448753</v>
      </c>
      <c r="F50" s="30">
        <v>104.6</v>
      </c>
      <c r="G50" s="30">
        <v>106.1</v>
      </c>
      <c r="H50" s="30">
        <v>108.6</v>
      </c>
      <c r="I50" s="33">
        <f>I49/F49*100</f>
        <v>104.54607961931353</v>
      </c>
      <c r="J50" s="33">
        <f t="shared" ref="J50:AR50" si="34">J49/G49*100</f>
        <v>106.21669626998225</v>
      </c>
      <c r="K50" s="33">
        <f t="shared" si="34"/>
        <v>104.37270303619692</v>
      </c>
      <c r="L50" s="33">
        <f t="shared" si="34"/>
        <v>104.19751983388348</v>
      </c>
      <c r="M50" s="33">
        <f t="shared" si="34"/>
        <v>106.18729096989968</v>
      </c>
      <c r="N50" s="33">
        <f t="shared" si="34"/>
        <v>106.92747056383418</v>
      </c>
      <c r="O50" s="33">
        <f t="shared" si="34"/>
        <v>108.11373011439511</v>
      </c>
      <c r="P50" s="33">
        <f t="shared" si="34"/>
        <v>105.09507053858268</v>
      </c>
      <c r="Q50" s="33">
        <f t="shared" si="34"/>
        <v>105.09400179051029</v>
      </c>
      <c r="R50" s="33">
        <f t="shared" si="34"/>
        <v>105.03654485049836</v>
      </c>
      <c r="S50" s="33">
        <f t="shared" si="34"/>
        <v>105.03654485049833</v>
      </c>
      <c r="T50" s="33">
        <f t="shared" si="34"/>
        <v>105.03654485049833</v>
      </c>
      <c r="U50" s="33">
        <f t="shared" si="34"/>
        <v>104.91228070175438</v>
      </c>
      <c r="V50" s="33">
        <f t="shared" si="34"/>
        <v>104.91228070175438</v>
      </c>
      <c r="W50" s="33">
        <f t="shared" si="34"/>
        <v>104.91228070175438</v>
      </c>
      <c r="X50" s="33">
        <f t="shared" si="34"/>
        <v>103.54782608695655</v>
      </c>
      <c r="Y50" s="33">
        <f t="shared" si="34"/>
        <v>103.54782608695652</v>
      </c>
      <c r="Z50" s="33">
        <f t="shared" si="34"/>
        <v>103.54782608695652</v>
      </c>
      <c r="AA50" s="33">
        <f t="shared" si="34"/>
        <v>104</v>
      </c>
      <c r="AB50" s="33">
        <f t="shared" si="34"/>
        <v>104</v>
      </c>
      <c r="AC50" s="33">
        <f t="shared" si="34"/>
        <v>104</v>
      </c>
      <c r="AD50" s="33">
        <f t="shared" si="34"/>
        <v>103.31877729257644</v>
      </c>
      <c r="AE50" s="33">
        <f t="shared" si="34"/>
        <v>103.31877729257641</v>
      </c>
      <c r="AF50" s="33">
        <f t="shared" si="34"/>
        <v>103.31877729257641</v>
      </c>
      <c r="AG50" s="33">
        <f t="shared" si="34"/>
        <v>103.8057142857143</v>
      </c>
      <c r="AH50" s="33">
        <f t="shared" si="34"/>
        <v>103.8057142857143</v>
      </c>
      <c r="AI50" s="33">
        <f t="shared" si="34"/>
        <v>103.80571428571427</v>
      </c>
      <c r="AJ50" s="33">
        <f t="shared" si="34"/>
        <v>103.99999999999999</v>
      </c>
      <c r="AK50" s="33">
        <f t="shared" si="34"/>
        <v>104</v>
      </c>
      <c r="AL50" s="33">
        <f t="shared" si="34"/>
        <v>104.00000000000003</v>
      </c>
      <c r="AM50" s="33">
        <f t="shared" si="34"/>
        <v>103.27865242761203</v>
      </c>
      <c r="AN50" s="33">
        <f t="shared" si="34"/>
        <v>103.27865242761203</v>
      </c>
      <c r="AO50" s="33">
        <f t="shared" si="34"/>
        <v>103.27865242761204</v>
      </c>
      <c r="AP50" s="33">
        <f t="shared" si="34"/>
        <v>104</v>
      </c>
      <c r="AQ50" s="33">
        <f t="shared" si="34"/>
        <v>103.99999999999999</v>
      </c>
      <c r="AR50" s="33">
        <f t="shared" si="34"/>
        <v>103.99999999999999</v>
      </c>
    </row>
    <row r="51" spans="1:44" s="31" customFormat="1" ht="18.75" customHeight="1" x14ac:dyDescent="0.2">
      <c r="A51" s="78" t="s">
        <v>40</v>
      </c>
      <c r="B51" s="22" t="s">
        <v>41</v>
      </c>
      <c r="C51" s="30">
        <v>21409</v>
      </c>
      <c r="D51" s="30">
        <v>23471</v>
      </c>
      <c r="E51" s="39">
        <v>24620</v>
      </c>
      <c r="F51" s="30">
        <v>25800</v>
      </c>
      <c r="G51" s="30">
        <v>26174</v>
      </c>
      <c r="H51" s="30">
        <v>26800</v>
      </c>
      <c r="I51" s="30">
        <v>27000</v>
      </c>
      <c r="J51" s="30">
        <v>27824</v>
      </c>
      <c r="K51" s="30">
        <v>28000</v>
      </c>
      <c r="L51" s="30">
        <v>28190</v>
      </c>
      <c r="M51" s="30">
        <v>29609</v>
      </c>
      <c r="N51" s="30">
        <v>30000</v>
      </c>
      <c r="O51" s="32">
        <v>30160</v>
      </c>
      <c r="P51" s="32">
        <f t="shared" ref="P51:AR51" si="35">M51*1.04</f>
        <v>30793.360000000001</v>
      </c>
      <c r="Q51" s="32">
        <f t="shared" si="35"/>
        <v>31200</v>
      </c>
      <c r="R51" s="32">
        <f t="shared" si="35"/>
        <v>31366.400000000001</v>
      </c>
      <c r="S51" s="32">
        <f t="shared" si="35"/>
        <v>32025.094400000002</v>
      </c>
      <c r="T51" s="32">
        <f t="shared" si="35"/>
        <v>32448</v>
      </c>
      <c r="U51" s="32">
        <f t="shared" si="35"/>
        <v>32621.056000000004</v>
      </c>
      <c r="V51" s="32">
        <f t="shared" si="35"/>
        <v>33306.098176</v>
      </c>
      <c r="W51" s="32">
        <f t="shared" si="35"/>
        <v>33745.919999999998</v>
      </c>
      <c r="X51" s="32">
        <f t="shared" si="35"/>
        <v>33925.898240000002</v>
      </c>
      <c r="Y51" s="32">
        <f t="shared" si="35"/>
        <v>34638.342103039999</v>
      </c>
      <c r="Z51" s="32">
        <f t="shared" si="35"/>
        <v>35095.756800000003</v>
      </c>
      <c r="AA51" s="32">
        <f t="shared" si="35"/>
        <v>35282.934169600005</v>
      </c>
      <c r="AB51" s="32">
        <f t="shared" si="35"/>
        <v>36023.875787161596</v>
      </c>
      <c r="AC51" s="32">
        <f t="shared" si="35"/>
        <v>36499.587072000002</v>
      </c>
      <c r="AD51" s="32">
        <f t="shared" si="35"/>
        <v>36694.251536384007</v>
      </c>
      <c r="AE51" s="32">
        <f t="shared" si="35"/>
        <v>37464.830818648064</v>
      </c>
      <c r="AF51" s="32">
        <f t="shared" si="35"/>
        <v>37959.570554880003</v>
      </c>
      <c r="AG51" s="32">
        <f t="shared" si="35"/>
        <v>38162.021597839368</v>
      </c>
      <c r="AH51" s="32">
        <f t="shared" si="35"/>
        <v>38963.424051393988</v>
      </c>
      <c r="AI51" s="32">
        <f t="shared" si="35"/>
        <v>39477.953377075202</v>
      </c>
      <c r="AJ51" s="32">
        <f t="shared" si="35"/>
        <v>39688.502461752942</v>
      </c>
      <c r="AK51" s="32">
        <f t="shared" si="35"/>
        <v>40521.961013449749</v>
      </c>
      <c r="AL51" s="32">
        <f t="shared" si="35"/>
        <v>41057.071512158211</v>
      </c>
      <c r="AM51" s="32">
        <f t="shared" si="35"/>
        <v>41276.042560223061</v>
      </c>
      <c r="AN51" s="32">
        <f t="shared" si="35"/>
        <v>42142.839453987741</v>
      </c>
      <c r="AO51" s="32">
        <f t="shared" si="35"/>
        <v>42699.354372644542</v>
      </c>
      <c r="AP51" s="32">
        <f t="shared" si="35"/>
        <v>42927.084262631986</v>
      </c>
      <c r="AQ51" s="32">
        <f t="shared" si="35"/>
        <v>43828.553032147254</v>
      </c>
      <c r="AR51" s="32">
        <f t="shared" si="35"/>
        <v>44407.328547550329</v>
      </c>
    </row>
    <row r="52" spans="1:44" s="42" customFormat="1" ht="16.5" customHeight="1" x14ac:dyDescent="0.2">
      <c r="A52" s="78"/>
      <c r="B52" s="22" t="s">
        <v>21</v>
      </c>
      <c r="C52" s="40">
        <v>108.6</v>
      </c>
      <c r="D52" s="40">
        <v>109.6</v>
      </c>
      <c r="E52" s="1">
        <v>104.8</v>
      </c>
      <c r="F52" s="40">
        <v>104.8</v>
      </c>
      <c r="G52" s="40">
        <v>106.3</v>
      </c>
      <c r="H52" s="40">
        <v>108.8</v>
      </c>
      <c r="I52" s="41">
        <f>I51/F51*100</f>
        <v>104.65116279069768</v>
      </c>
      <c r="J52" s="41">
        <f t="shared" ref="J52:AR52" si="36">J51/G51*100</f>
        <v>106.30396576755558</v>
      </c>
      <c r="K52" s="41">
        <f t="shared" si="36"/>
        <v>104.4776119402985</v>
      </c>
      <c r="L52" s="41">
        <f t="shared" si="36"/>
        <v>104.40740740740742</v>
      </c>
      <c r="M52" s="41">
        <f t="shared" si="36"/>
        <v>106.41532489936745</v>
      </c>
      <c r="N52" s="41">
        <f t="shared" si="36"/>
        <v>107.14285714285714</v>
      </c>
      <c r="O52" s="41">
        <f t="shared" si="36"/>
        <v>106.98829372117773</v>
      </c>
      <c r="P52" s="41">
        <f t="shared" si="36"/>
        <v>104</v>
      </c>
      <c r="Q52" s="41">
        <f t="shared" si="36"/>
        <v>104</v>
      </c>
      <c r="R52" s="41">
        <f t="shared" si="36"/>
        <v>104</v>
      </c>
      <c r="S52" s="41">
        <f t="shared" si="36"/>
        <v>104</v>
      </c>
      <c r="T52" s="41">
        <f t="shared" si="36"/>
        <v>104</v>
      </c>
      <c r="U52" s="41">
        <f t="shared" si="36"/>
        <v>104</v>
      </c>
      <c r="V52" s="41">
        <f t="shared" si="36"/>
        <v>104</v>
      </c>
      <c r="W52" s="41">
        <f t="shared" si="36"/>
        <v>104</v>
      </c>
      <c r="X52" s="41">
        <f t="shared" si="36"/>
        <v>104</v>
      </c>
      <c r="Y52" s="41">
        <f t="shared" si="36"/>
        <v>104</v>
      </c>
      <c r="Z52" s="41">
        <f t="shared" si="36"/>
        <v>104</v>
      </c>
      <c r="AA52" s="41">
        <f t="shared" si="36"/>
        <v>104</v>
      </c>
      <c r="AB52" s="41">
        <f t="shared" si="36"/>
        <v>104</v>
      </c>
      <c r="AC52" s="41">
        <f t="shared" si="36"/>
        <v>104</v>
      </c>
      <c r="AD52" s="41">
        <f t="shared" si="36"/>
        <v>104</v>
      </c>
      <c r="AE52" s="41">
        <f t="shared" si="36"/>
        <v>104</v>
      </c>
      <c r="AF52" s="41">
        <f t="shared" si="36"/>
        <v>104</v>
      </c>
      <c r="AG52" s="41">
        <f t="shared" si="36"/>
        <v>104</v>
      </c>
      <c r="AH52" s="41">
        <f t="shared" si="36"/>
        <v>104</v>
      </c>
      <c r="AI52" s="41">
        <f t="shared" si="36"/>
        <v>104</v>
      </c>
      <c r="AJ52" s="41">
        <f t="shared" si="36"/>
        <v>104</v>
      </c>
      <c r="AK52" s="41">
        <f t="shared" si="36"/>
        <v>104</v>
      </c>
      <c r="AL52" s="41">
        <f t="shared" si="36"/>
        <v>104</v>
      </c>
      <c r="AM52" s="41">
        <f t="shared" si="36"/>
        <v>104</v>
      </c>
      <c r="AN52" s="41">
        <f t="shared" si="36"/>
        <v>104</v>
      </c>
      <c r="AO52" s="41">
        <f t="shared" si="36"/>
        <v>104</v>
      </c>
      <c r="AP52" s="41">
        <f t="shared" si="36"/>
        <v>104</v>
      </c>
      <c r="AQ52" s="41">
        <f t="shared" si="36"/>
        <v>104</v>
      </c>
      <c r="AR52" s="41">
        <f t="shared" si="36"/>
        <v>104</v>
      </c>
    </row>
    <row r="53" spans="1:44" s="31" customFormat="1" ht="38.25" customHeight="1" x14ac:dyDescent="0.2">
      <c r="A53" s="37" t="s">
        <v>43</v>
      </c>
      <c r="B53" s="22" t="s">
        <v>29</v>
      </c>
      <c r="C53" s="30">
        <v>0.16300000000000001</v>
      </c>
      <c r="D53" s="30">
        <v>0.122</v>
      </c>
      <c r="E53" s="30">
        <v>0.14699999999999999</v>
      </c>
      <c r="F53" s="43">
        <f>F54*0.196</f>
        <v>0.14896000000000001</v>
      </c>
      <c r="G53" s="43">
        <f t="shared" ref="G53:AR53" si="37">G54*0.196</f>
        <v>0.14112</v>
      </c>
      <c r="H53" s="43">
        <f t="shared" si="37"/>
        <v>0.13916000000000001</v>
      </c>
      <c r="I53" s="43">
        <f t="shared" si="37"/>
        <v>0.12936</v>
      </c>
      <c r="J53" s="43">
        <f t="shared" si="37"/>
        <v>0.12740000000000001</v>
      </c>
      <c r="K53" s="43">
        <f t="shared" si="37"/>
        <v>0.12544</v>
      </c>
      <c r="L53" s="43">
        <f t="shared" si="37"/>
        <v>0.12348000000000001</v>
      </c>
      <c r="M53" s="43">
        <f t="shared" si="37"/>
        <v>0.12152</v>
      </c>
      <c r="N53" s="43">
        <f t="shared" si="37"/>
        <v>0.11956</v>
      </c>
      <c r="O53" s="43">
        <f t="shared" si="37"/>
        <v>0.12348000000000001</v>
      </c>
      <c r="P53" s="43">
        <f t="shared" si="37"/>
        <v>0.12152</v>
      </c>
      <c r="Q53" s="43">
        <f t="shared" si="37"/>
        <v>0.11956</v>
      </c>
      <c r="R53" s="43">
        <f t="shared" si="37"/>
        <v>0.12348000000000001</v>
      </c>
      <c r="S53" s="43">
        <f t="shared" si="37"/>
        <v>0.12152</v>
      </c>
      <c r="T53" s="43">
        <f t="shared" si="37"/>
        <v>0.11956</v>
      </c>
      <c r="U53" s="43">
        <f t="shared" si="37"/>
        <v>0.12348000000000001</v>
      </c>
      <c r="V53" s="43">
        <f t="shared" si="37"/>
        <v>0.11956</v>
      </c>
      <c r="W53" s="43">
        <f t="shared" si="37"/>
        <v>0.1176</v>
      </c>
      <c r="X53" s="43">
        <f t="shared" si="37"/>
        <v>0.12348000000000001</v>
      </c>
      <c r="Y53" s="43">
        <f t="shared" si="37"/>
        <v>0.11956</v>
      </c>
      <c r="Z53" s="43">
        <f t="shared" si="37"/>
        <v>0.1176</v>
      </c>
      <c r="AA53" s="43">
        <f t="shared" si="37"/>
        <v>0.12348000000000001</v>
      </c>
      <c r="AB53" s="43">
        <f t="shared" si="37"/>
        <v>0.1176</v>
      </c>
      <c r="AC53" s="43">
        <f t="shared" si="37"/>
        <v>0.1176</v>
      </c>
      <c r="AD53" s="43">
        <f t="shared" si="37"/>
        <v>0.12348000000000001</v>
      </c>
      <c r="AE53" s="43">
        <f t="shared" si="37"/>
        <v>0.1176</v>
      </c>
      <c r="AF53" s="43">
        <f t="shared" si="37"/>
        <v>0.1176</v>
      </c>
      <c r="AG53" s="43">
        <f t="shared" si="37"/>
        <v>0.12348000000000001</v>
      </c>
      <c r="AH53" s="43">
        <f t="shared" si="37"/>
        <v>0.1176</v>
      </c>
      <c r="AI53" s="43">
        <f t="shared" si="37"/>
        <v>0.1176</v>
      </c>
      <c r="AJ53" s="43">
        <f t="shared" si="37"/>
        <v>0.12348000000000001</v>
      </c>
      <c r="AK53" s="43">
        <f t="shared" si="37"/>
        <v>0.1176</v>
      </c>
      <c r="AL53" s="43">
        <f t="shared" si="37"/>
        <v>0.1176</v>
      </c>
      <c r="AM53" s="43">
        <f t="shared" si="37"/>
        <v>0.12348000000000001</v>
      </c>
      <c r="AN53" s="43">
        <f t="shared" si="37"/>
        <v>0.1176</v>
      </c>
      <c r="AO53" s="43">
        <f t="shared" si="37"/>
        <v>0.1176</v>
      </c>
      <c r="AP53" s="43">
        <f t="shared" si="37"/>
        <v>0.12348000000000001</v>
      </c>
      <c r="AQ53" s="43">
        <f t="shared" si="37"/>
        <v>0.1176</v>
      </c>
      <c r="AR53" s="43">
        <f t="shared" si="37"/>
        <v>0.1176</v>
      </c>
    </row>
    <row r="54" spans="1:44" s="31" customFormat="1" ht="26.25" customHeight="1" x14ac:dyDescent="0.2">
      <c r="A54" s="37" t="s">
        <v>37</v>
      </c>
      <c r="B54" s="22" t="s">
        <v>6</v>
      </c>
      <c r="C54" s="30">
        <v>0.83</v>
      </c>
      <c r="D54" s="30">
        <v>0.63</v>
      </c>
      <c r="E54" s="30">
        <v>0.75</v>
      </c>
      <c r="F54" s="30">
        <v>0.76</v>
      </c>
      <c r="G54" s="30">
        <v>0.72</v>
      </c>
      <c r="H54" s="30">
        <v>0.71</v>
      </c>
      <c r="I54" s="30">
        <v>0.66</v>
      </c>
      <c r="J54" s="30">
        <v>0.65</v>
      </c>
      <c r="K54" s="30">
        <v>0.64</v>
      </c>
      <c r="L54" s="30">
        <v>0.63</v>
      </c>
      <c r="M54" s="30">
        <v>0.62</v>
      </c>
      <c r="N54" s="30">
        <v>0.61</v>
      </c>
      <c r="O54" s="30">
        <v>0.63</v>
      </c>
      <c r="P54" s="30">
        <v>0.62</v>
      </c>
      <c r="Q54" s="30">
        <v>0.61</v>
      </c>
      <c r="R54" s="30">
        <v>0.63</v>
      </c>
      <c r="S54" s="30">
        <v>0.62</v>
      </c>
      <c r="T54" s="30">
        <v>0.61</v>
      </c>
      <c r="U54" s="30">
        <v>0.63</v>
      </c>
      <c r="V54" s="30">
        <v>0.61</v>
      </c>
      <c r="W54" s="30">
        <v>0.6</v>
      </c>
      <c r="X54" s="30">
        <v>0.63</v>
      </c>
      <c r="Y54" s="30">
        <v>0.61</v>
      </c>
      <c r="Z54" s="30">
        <v>0.6</v>
      </c>
      <c r="AA54" s="30">
        <v>0.63</v>
      </c>
      <c r="AB54" s="30">
        <v>0.6</v>
      </c>
      <c r="AC54" s="30">
        <v>0.6</v>
      </c>
      <c r="AD54" s="30">
        <v>0.63</v>
      </c>
      <c r="AE54" s="30">
        <v>0.6</v>
      </c>
      <c r="AF54" s="30">
        <v>0.6</v>
      </c>
      <c r="AG54" s="30">
        <v>0.63</v>
      </c>
      <c r="AH54" s="30">
        <v>0.6</v>
      </c>
      <c r="AI54" s="30">
        <v>0.6</v>
      </c>
      <c r="AJ54" s="30">
        <v>0.63</v>
      </c>
      <c r="AK54" s="30">
        <v>0.6</v>
      </c>
      <c r="AL54" s="30">
        <v>0.6</v>
      </c>
      <c r="AM54" s="30">
        <v>0.63</v>
      </c>
      <c r="AN54" s="30">
        <v>0.6</v>
      </c>
      <c r="AO54" s="30">
        <v>0.6</v>
      </c>
      <c r="AP54" s="30">
        <v>0.63</v>
      </c>
      <c r="AQ54" s="30">
        <v>0.6</v>
      </c>
      <c r="AR54" s="30">
        <v>0.6</v>
      </c>
    </row>
    <row r="55" spans="1:44" s="44" customFormat="1" ht="57.75" customHeight="1" x14ac:dyDescent="0.2">
      <c r="B55" s="55"/>
      <c r="C55" s="55"/>
      <c r="D55" s="55"/>
      <c r="E55" s="55"/>
      <c r="F55" s="55"/>
      <c r="G55" s="55"/>
      <c r="H55" s="55"/>
      <c r="M55" s="57"/>
      <c r="AM55" s="61"/>
      <c r="AN55" s="61"/>
      <c r="AO55" s="61"/>
      <c r="AP55" s="61"/>
      <c r="AR55" s="57"/>
    </row>
    <row r="56" spans="1:44" s="44" customFormat="1" ht="14.25" customHeight="1" x14ac:dyDescent="0.3">
      <c r="B56" s="56"/>
      <c r="C56" s="56"/>
      <c r="D56" s="56"/>
      <c r="E56" s="56"/>
      <c r="F56" s="56"/>
      <c r="G56" s="56"/>
      <c r="H56" s="56"/>
      <c r="I56" s="54"/>
      <c r="J56" s="54"/>
      <c r="K56" s="54"/>
      <c r="L56" s="59"/>
      <c r="M56" s="59"/>
      <c r="N56" s="54"/>
      <c r="AM56" s="60" t="s">
        <v>54</v>
      </c>
      <c r="AN56" s="60"/>
      <c r="AO56" s="60"/>
    </row>
    <row r="58" spans="1:44" s="42" customFormat="1" ht="18.75" x14ac:dyDescent="0.3">
      <c r="A58" s="49" t="s">
        <v>53</v>
      </c>
    </row>
    <row r="59" spans="1:44" ht="18.75" x14ac:dyDescent="0.3">
      <c r="A59" s="50"/>
      <c r="C59" s="2"/>
      <c r="D59" s="2"/>
      <c r="E59" s="2"/>
      <c r="F59" s="2"/>
      <c r="G59" s="2"/>
      <c r="H59" s="2"/>
      <c r="I59" s="2"/>
      <c r="J59" s="2"/>
      <c r="M59" s="1"/>
      <c r="P59" s="1"/>
      <c r="S59" s="1"/>
      <c r="V59" s="1"/>
      <c r="Y59" s="1"/>
      <c r="AB59" s="1"/>
      <c r="AE59" s="1"/>
      <c r="AH59" s="1"/>
      <c r="AK59" s="1"/>
      <c r="AN59" s="1"/>
      <c r="AQ59" s="1"/>
    </row>
    <row r="60" spans="1:44" ht="18.75" x14ac:dyDescent="0.3">
      <c r="A60" s="50"/>
      <c r="C60" s="2"/>
      <c r="D60" s="2"/>
      <c r="E60" s="2"/>
      <c r="F60" s="2"/>
      <c r="G60" s="2"/>
      <c r="H60" s="2"/>
      <c r="I60" s="2"/>
      <c r="J60" s="2"/>
      <c r="M60" s="1"/>
      <c r="P60" s="1"/>
      <c r="S60" s="1"/>
      <c r="V60" s="1"/>
      <c r="Y60" s="1"/>
      <c r="AB60" s="1"/>
      <c r="AE60" s="1"/>
      <c r="AH60" s="1"/>
      <c r="AK60" s="1"/>
      <c r="AN60" s="1"/>
      <c r="AQ60" s="1"/>
    </row>
    <row r="61" spans="1:44" ht="18.75" x14ac:dyDescent="0.3">
      <c r="A61" s="50"/>
      <c r="C61" s="2"/>
      <c r="D61" s="2"/>
      <c r="E61" s="2"/>
      <c r="F61" s="2"/>
      <c r="G61" s="2"/>
      <c r="H61" s="2"/>
      <c r="I61" s="2"/>
      <c r="J61" s="2"/>
      <c r="M61" s="1"/>
      <c r="P61" s="1"/>
      <c r="S61" s="1"/>
      <c r="V61" s="1"/>
      <c r="Y61" s="1"/>
      <c r="AB61" s="1"/>
      <c r="AE61" s="1"/>
      <c r="AH61" s="1"/>
      <c r="AK61" s="1"/>
      <c r="AN61" s="1"/>
      <c r="AQ61" s="1"/>
    </row>
    <row r="62" spans="1:44" ht="18.75" x14ac:dyDescent="0.3">
      <c r="A62" s="50"/>
      <c r="G62" s="1"/>
      <c r="J62" s="1"/>
      <c r="M62" s="1"/>
      <c r="P62" s="1"/>
      <c r="S62" s="1"/>
      <c r="V62" s="1"/>
      <c r="Y62" s="1"/>
      <c r="AB62" s="1"/>
      <c r="AE62" s="1"/>
      <c r="AH62" s="1"/>
      <c r="AK62" s="1"/>
      <c r="AN62" s="1"/>
      <c r="AQ62" s="1"/>
    </row>
    <row r="63" spans="1:44" ht="18.75" x14ac:dyDescent="0.3">
      <c r="A63" s="50"/>
      <c r="G63" s="1"/>
      <c r="J63" s="1"/>
      <c r="M63" s="1"/>
      <c r="P63" s="1"/>
      <c r="S63" s="1"/>
      <c r="V63" s="1"/>
      <c r="Y63" s="1"/>
      <c r="AB63" s="1"/>
      <c r="AE63" s="1"/>
      <c r="AH63" s="1"/>
      <c r="AK63" s="1"/>
      <c r="AN63" s="1"/>
      <c r="AQ63" s="1"/>
    </row>
    <row r="64" spans="1:44" ht="18.75" x14ac:dyDescent="0.3">
      <c r="A64" s="50"/>
      <c r="G64" s="1"/>
      <c r="J64" s="1"/>
      <c r="M64" s="1"/>
      <c r="P64" s="1"/>
      <c r="S64" s="1"/>
      <c r="V64" s="1"/>
      <c r="Y64" s="1"/>
      <c r="AB64" s="1"/>
      <c r="AE64" s="1"/>
      <c r="AH64" s="1"/>
      <c r="AK64" s="1"/>
      <c r="AN64" s="1"/>
      <c r="AQ64" s="1"/>
    </row>
    <row r="65" spans="1:43" ht="18.75" x14ac:dyDescent="0.3">
      <c r="A65" s="50"/>
      <c r="G65" s="1"/>
      <c r="J65" s="1"/>
      <c r="M65" s="1"/>
      <c r="P65" s="1"/>
      <c r="S65" s="1"/>
      <c r="V65" s="1"/>
      <c r="Y65" s="1"/>
      <c r="AB65" s="1"/>
      <c r="AE65" s="1"/>
      <c r="AH65" s="1"/>
      <c r="AK65" s="1"/>
      <c r="AN65" s="1"/>
      <c r="AQ65" s="1"/>
    </row>
    <row r="66" spans="1:43" ht="15" x14ac:dyDescent="0.25">
      <c r="A66" s="51"/>
      <c r="G66" s="1"/>
      <c r="J66" s="1"/>
      <c r="M66" s="1"/>
      <c r="P66" s="1"/>
      <c r="S66" s="1"/>
      <c r="V66" s="1"/>
      <c r="Y66" s="1"/>
      <c r="AB66" s="1"/>
      <c r="AE66" s="1"/>
      <c r="AH66" s="1"/>
      <c r="AK66" s="1"/>
      <c r="AN66" s="1"/>
      <c r="AQ66" s="1"/>
    </row>
    <row r="67" spans="1:43" ht="12.75" x14ac:dyDescent="0.2">
      <c r="A67" s="52"/>
    </row>
    <row r="68" spans="1:43" ht="16.5" x14ac:dyDescent="0.25">
      <c r="A68" s="53"/>
    </row>
  </sheetData>
  <mergeCells count="42">
    <mergeCell ref="AD6:AF6"/>
    <mergeCell ref="AG6:AI6"/>
    <mergeCell ref="A34:A35"/>
    <mergeCell ref="A5:A7"/>
    <mergeCell ref="B5:B7"/>
    <mergeCell ref="R6:T6"/>
    <mergeCell ref="U6:W6"/>
    <mergeCell ref="X6:Z6"/>
    <mergeCell ref="A18:A19"/>
    <mergeCell ref="A21:A22"/>
    <mergeCell ref="A24:A25"/>
    <mergeCell ref="A27:A28"/>
    <mergeCell ref="A32:A33"/>
    <mergeCell ref="A29:A30"/>
    <mergeCell ref="O6:Q6"/>
    <mergeCell ref="F5:N5"/>
    <mergeCell ref="A14:A15"/>
    <mergeCell ref="A9:A10"/>
    <mergeCell ref="A12:A13"/>
    <mergeCell ref="AM56:AO56"/>
    <mergeCell ref="AM55:AP55"/>
    <mergeCell ref="B3:M3"/>
    <mergeCell ref="AA6:AC6"/>
    <mergeCell ref="AJ6:AL6"/>
    <mergeCell ref="AM6:AO6"/>
    <mergeCell ref="AP6:AR6"/>
    <mergeCell ref="O5:Z5"/>
    <mergeCell ref="AA5:AL5"/>
    <mergeCell ref="AM5:AR5"/>
    <mergeCell ref="C6:C7"/>
    <mergeCell ref="D6:D7"/>
    <mergeCell ref="E6:E7"/>
    <mergeCell ref="F6:H6"/>
    <mergeCell ref="I6:K6"/>
    <mergeCell ref="L6:N6"/>
    <mergeCell ref="L56:M56"/>
    <mergeCell ref="A16:A17"/>
    <mergeCell ref="A36:A37"/>
    <mergeCell ref="A49:A50"/>
    <mergeCell ref="A51:A52"/>
    <mergeCell ref="A1:AR1"/>
    <mergeCell ref="A2:AR2"/>
  </mergeCells>
  <pageMargins left="0.59055118110236227" right="0.19685039370078741" top="0.78740157480314965" bottom="0.39370078740157483" header="0.51181102362204722" footer="0.31496062992125984"/>
  <pageSetup paperSize="9" scale="79" orientation="landscape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Параметры (4)</vt:lpstr>
      <vt:lpstr>'Параметры (4)'!Заголовки_для_печати</vt:lpstr>
      <vt:lpstr>'Параметры (4)'!Область_печати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Avanesyan</dc:creator>
  <cp:lastModifiedBy>Rubcov</cp:lastModifiedBy>
  <cp:lastPrinted>2017-11-14T13:43:59Z</cp:lastPrinted>
  <dcterms:created xsi:type="dcterms:W3CDTF">2009-04-14T09:09:19Z</dcterms:created>
  <dcterms:modified xsi:type="dcterms:W3CDTF">2018-05-16T11:22:41Z</dcterms:modified>
</cp:coreProperties>
</file>